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peln\Desktop\stenda šaušana\2025 gada sezona\LK2025\3. posms\"/>
    </mc:Choice>
  </mc:AlternateContent>
  <bookViews>
    <workbookView xWindow="0" yWindow="0" windowWidth="20490" windowHeight="7755" tabRatio="800" firstSheet="2" activeTab="2"/>
  </bookViews>
  <sheets>
    <sheet name="VĪRI skeet" sheetId="4" r:id="rId1"/>
    <sheet name="JUNIORI skeet" sheetId="9" r:id="rId2"/>
    <sheet name="SIEVIETES skeet" sheetId="15" r:id="rId3"/>
    <sheet name="KOMANDAS skeet" sheetId="19" r:id="rId4"/>
    <sheet name="VĪRI trap" sheetId="8" r:id="rId5"/>
    <sheet name="JUNIORI trap" sheetId="18" r:id="rId6"/>
    <sheet name="KOMANDAS trap" sheetId="6" r:id="rId7"/>
  </sheets>
  <definedNames>
    <definedName name="_xlnm._FilterDatabase" localSheetId="1" hidden="1">'JUNIORI skeet'!$B$14:$J$14</definedName>
    <definedName name="_xlnm._FilterDatabase" localSheetId="5" hidden="1">'JUNIORI trap'!$B$14:$J$14</definedName>
    <definedName name="_xlnm._FilterDatabase" localSheetId="3" hidden="1">'KOMANDAS skeet'!$B$13:$I$13</definedName>
    <definedName name="_xlnm._FilterDatabase" localSheetId="6" hidden="1">'KOMANDAS trap'!$B$13:$I$13</definedName>
    <definedName name="_xlnm._FilterDatabase" localSheetId="2" hidden="1">'SIEVIETES skeet'!$B$14:$L$14</definedName>
    <definedName name="_xlnm._FilterDatabase" localSheetId="0" hidden="1">'VĪRI skeet'!$B$14:$J$14</definedName>
    <definedName name="_xlnm._FilterDatabase" localSheetId="4" hidden="1">'VĪRI trap'!$B$14:$J$14</definedName>
    <definedName name="_xlnm.Print_Area" localSheetId="1">'JUNIORI skeet'!$A$1:$L$18</definedName>
    <definedName name="_xlnm.Print_Area" localSheetId="5">'JUNIORI trap'!$A$1:$L$17</definedName>
    <definedName name="_xlnm.Print_Area" localSheetId="3">'KOMANDAS skeet'!$B$1:$H$27</definedName>
    <definedName name="_xlnm.Print_Area" localSheetId="6">'KOMANDAS trap'!$A$1:$I$29</definedName>
    <definedName name="_xlnm.Print_Area" localSheetId="2">'SIEVIETES skeet'!$B$1:$J$16</definedName>
    <definedName name="_xlnm.Print_Area" localSheetId="0">'VĪRI skeet'!$A$1:$L$23</definedName>
    <definedName name="_xlnm.Print_Area" localSheetId="4">'VĪRI trap'!$A$1:$L$20</definedName>
  </definedNames>
  <calcPr calcId="152511" concurrentCalc="0"/>
</workbook>
</file>

<file path=xl/calcChain.xml><?xml version="1.0" encoding="utf-8"?>
<calcChain xmlns="http://schemas.openxmlformats.org/spreadsheetml/2006/main">
  <c r="H24" i="19" l="1"/>
  <c r="E26" i="19"/>
  <c r="F26" i="19"/>
  <c r="G26" i="19"/>
  <c r="E27" i="19"/>
  <c r="F27" i="19"/>
  <c r="G27" i="19"/>
  <c r="G25" i="19"/>
  <c r="F25" i="19"/>
  <c r="E25" i="19"/>
  <c r="G22" i="19"/>
  <c r="F22" i="19"/>
  <c r="E22" i="19"/>
  <c r="G21" i="19"/>
  <c r="F21" i="19"/>
  <c r="E21" i="19"/>
  <c r="G20" i="19"/>
  <c r="F20" i="19"/>
  <c r="E20" i="19"/>
  <c r="G17" i="19"/>
  <c r="F17" i="19"/>
  <c r="E17" i="19"/>
  <c r="G16" i="19"/>
  <c r="F16" i="19"/>
  <c r="E16" i="19"/>
  <c r="G15" i="19"/>
  <c r="F15" i="19"/>
  <c r="E15" i="19"/>
  <c r="B5" i="19"/>
  <c r="B4" i="19"/>
  <c r="B3" i="19"/>
  <c r="B2" i="19"/>
  <c r="G27" i="6"/>
  <c r="F27" i="6"/>
  <c r="E27" i="6"/>
  <c r="G26" i="6"/>
  <c r="F26" i="6"/>
  <c r="E26" i="6"/>
  <c r="G25" i="6"/>
  <c r="F25" i="6"/>
  <c r="E25" i="6"/>
  <c r="G22" i="6"/>
  <c r="F22" i="6"/>
  <c r="E22" i="6"/>
  <c r="G21" i="6"/>
  <c r="F21" i="6"/>
  <c r="E21" i="6"/>
  <c r="G20" i="6"/>
  <c r="F20" i="6"/>
  <c r="E20" i="6"/>
  <c r="E16" i="6"/>
  <c r="F16" i="6"/>
  <c r="G16" i="6"/>
  <c r="E17" i="6"/>
  <c r="F17" i="6"/>
  <c r="G17" i="6"/>
  <c r="G15" i="6"/>
  <c r="F15" i="6"/>
  <c r="E15" i="6"/>
  <c r="E17" i="18"/>
  <c r="F17" i="18"/>
  <c r="G17" i="18"/>
  <c r="E15" i="18"/>
  <c r="F15" i="18"/>
  <c r="G15" i="18"/>
  <c r="G16" i="18"/>
  <c r="F16" i="18"/>
  <c r="E16" i="18"/>
  <c r="E15" i="9"/>
  <c r="F15" i="9"/>
  <c r="G15" i="9"/>
  <c r="L19" i="9"/>
  <c r="E15" i="15"/>
  <c r="F15" i="15"/>
  <c r="G15" i="15"/>
  <c r="H15" i="15"/>
  <c r="I15" i="15"/>
  <c r="N16" i="15"/>
  <c r="B5" i="18"/>
  <c r="B4" i="18"/>
  <c r="B3" i="18"/>
  <c r="B2" i="18"/>
  <c r="H17" i="8"/>
  <c r="H23" i="8"/>
  <c r="H24" i="8"/>
  <c r="H21" i="8"/>
  <c r="H16" i="8"/>
  <c r="H25" i="8"/>
  <c r="H18" i="4"/>
  <c r="H21" i="4"/>
  <c r="N15" i="15"/>
  <c r="E16" i="15"/>
  <c r="F16" i="15"/>
  <c r="G16" i="15"/>
  <c r="H16" i="15"/>
  <c r="I16" i="15"/>
  <c r="B5" i="15"/>
  <c r="B4" i="15"/>
  <c r="B3" i="15"/>
  <c r="B2" i="15"/>
  <c r="H18" i="8"/>
  <c r="H15" i="8"/>
  <c r="H20" i="8"/>
  <c r="H22" i="8"/>
  <c r="H26" i="8"/>
  <c r="H19" i="8"/>
  <c r="H19" i="4"/>
  <c r="H23" i="4"/>
  <c r="H20" i="4"/>
  <c r="H22" i="4"/>
  <c r="H15" i="4"/>
  <c r="H16" i="4"/>
  <c r="H17" i="4"/>
  <c r="G16" i="9"/>
  <c r="F16" i="9"/>
  <c r="E16" i="9"/>
  <c r="G18" i="9"/>
  <c r="F18" i="9"/>
  <c r="E18" i="9"/>
  <c r="G17" i="9"/>
  <c r="F17" i="9"/>
  <c r="E17" i="9"/>
  <c r="G19" i="9"/>
  <c r="F19" i="9"/>
  <c r="E19" i="9"/>
  <c r="B5" i="6"/>
  <c r="B4" i="6"/>
  <c r="B3" i="6"/>
  <c r="B2" i="6"/>
  <c r="B5" i="8"/>
  <c r="B4" i="8"/>
  <c r="B3" i="8"/>
  <c r="B2" i="8"/>
  <c r="B5" i="9"/>
  <c r="B4" i="9"/>
  <c r="B3" i="9"/>
  <c r="B2" i="9"/>
  <c r="L15" i="9"/>
  <c r="L18" i="9"/>
  <c r="L17" i="9"/>
  <c r="L16" i="9"/>
  <c r="J15" i="15"/>
  <c r="H26" i="19"/>
  <c r="J16" i="15"/>
  <c r="H22" i="19"/>
  <c r="H27" i="19"/>
  <c r="H15" i="9"/>
  <c r="H16" i="6"/>
  <c r="H27" i="6"/>
  <c r="H26" i="6"/>
  <c r="H22" i="6"/>
  <c r="H25" i="19"/>
  <c r="H21" i="19"/>
  <c r="H20" i="19"/>
  <c r="H17" i="19"/>
  <c r="H16" i="19"/>
  <c r="H15" i="19"/>
  <c r="H17" i="18"/>
  <c r="H15" i="18"/>
  <c r="H16" i="18"/>
  <c r="H15" i="6"/>
  <c r="H25" i="6"/>
  <c r="H17" i="6"/>
  <c r="H21" i="6"/>
  <c r="H20" i="6"/>
  <c r="H17" i="9"/>
  <c r="H18" i="9"/>
  <c r="H16" i="9"/>
  <c r="H19" i="9"/>
  <c r="H24" i="6"/>
  <c r="H19" i="6"/>
  <c r="H14" i="6"/>
  <c r="H19" i="19"/>
  <c r="H14" i="19"/>
</calcChain>
</file>

<file path=xl/comments1.xml><?xml version="1.0" encoding="utf-8"?>
<comments xmlns="http://schemas.openxmlformats.org/spreadsheetml/2006/main">
  <authors>
    <author>Andis Freimanis</author>
  </authors>
  <commentList>
    <comment ref="H17" authorId="0" shapeId="0">
      <text>
        <r>
          <rPr>
            <b/>
            <sz val="9"/>
            <color indexed="81"/>
            <rFont val="Tahoma"/>
            <family val="2"/>
          </rPr>
          <t>Andis Freimanis:</t>
        </r>
        <r>
          <rPr>
            <sz val="9"/>
            <color indexed="81"/>
            <rFont val="Tahoma"/>
            <family val="2"/>
          </rPr>
          <t xml:space="preserve">
Uzvara pāršaudē 3:1</t>
        </r>
      </text>
    </comment>
  </commentList>
</comments>
</file>

<file path=xl/comments2.xml><?xml version="1.0" encoding="utf-8"?>
<comments xmlns="http://schemas.openxmlformats.org/spreadsheetml/2006/main">
  <authors>
    <author>Andis Freimanis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</rPr>
          <t>Andis Freimanis:</t>
        </r>
        <r>
          <rPr>
            <sz val="9"/>
            <color indexed="81"/>
            <rFont val="Tahoma"/>
            <family val="2"/>
          </rPr>
          <t xml:space="preserve">
Pāršaudes uzvarētājs: 1:0</t>
        </r>
      </text>
    </comment>
  </commentList>
</comments>
</file>

<file path=xl/sharedStrings.xml><?xml version="1.0" encoding="utf-8"?>
<sst xmlns="http://schemas.openxmlformats.org/spreadsheetml/2006/main" count="204" uniqueCount="61">
  <si>
    <t>KOPĀ</t>
  </si>
  <si>
    <t>REZULTĀTI</t>
  </si>
  <si>
    <t>VIETA</t>
  </si>
  <si>
    <t>NR.</t>
  </si>
  <si>
    <t>UZVĀRDS, VĀRDS</t>
  </si>
  <si>
    <t>PAMATSĒRIJA</t>
  </si>
  <si>
    <t>FINĀLS</t>
  </si>
  <si>
    <t>DALĪBNIEKA</t>
  </si>
  <si>
    <t>KVALIFIKĀCIJAS</t>
  </si>
  <si>
    <t>PUNKTI</t>
  </si>
  <si>
    <t>PUNKTI PAR</t>
  </si>
  <si>
    <t>IEGŪTO VIETU</t>
  </si>
  <si>
    <t>KOMANDU IESKAITĒ</t>
  </si>
  <si>
    <t>KOPVĒRTĒJUMA PUNKTI</t>
  </si>
  <si>
    <t>KULDĪGA, LATVIJA</t>
  </si>
  <si>
    <r>
      <rPr>
        <b/>
        <sz val="18"/>
        <color indexed="52"/>
        <rFont val="Arial Narrow"/>
        <family val="2"/>
        <charset val="186"/>
      </rPr>
      <t>TRANŠEJU</t>
    </r>
    <r>
      <rPr>
        <b/>
        <sz val="18"/>
        <rFont val="Arial Narrow"/>
        <family val="2"/>
      </rPr>
      <t xml:space="preserve"> STENDS</t>
    </r>
  </si>
  <si>
    <r>
      <rPr>
        <b/>
        <sz val="18"/>
        <color indexed="52"/>
        <rFont val="Arial Narrow"/>
        <family val="2"/>
        <charset val="186"/>
      </rPr>
      <t>APAĻAIS</t>
    </r>
    <r>
      <rPr>
        <b/>
        <sz val="18"/>
        <rFont val="Arial Narrow"/>
        <family val="2"/>
      </rPr>
      <t xml:space="preserve"> STENDS</t>
    </r>
  </si>
  <si>
    <t>JUNIORU KONKURENCĒ</t>
  </si>
  <si>
    <t>SIEVIEŠU KONKURENCĒ</t>
  </si>
  <si>
    <t>LATVIJAS KAUSA IZCĪŅA STENDA ŠAUŠANĀ 2025</t>
  </si>
  <si>
    <t>3.POSMS APAĻĀ STENDA UN TRANŠEJAS STENDA ŠAUŠANĀ</t>
  </si>
  <si>
    <t>12.JŪLIJS 2025</t>
  </si>
  <si>
    <t>Valdis Kalējs</t>
  </si>
  <si>
    <t>Lauris Erkens</t>
  </si>
  <si>
    <t>Ričards Zorovs</t>
  </si>
  <si>
    <t>Santa Upelniece</t>
  </si>
  <si>
    <t>Dainis Upelnieks</t>
  </si>
  <si>
    <t>Raiens Lukass Kukutis</t>
  </si>
  <si>
    <t>Zane Zvaigzne</t>
  </si>
  <si>
    <t>Kaspars Avens</t>
  </si>
  <si>
    <t>Mārtiņš Turkopulis</t>
  </si>
  <si>
    <t>Edgars Gailītis</t>
  </si>
  <si>
    <t>Aivars Skudra</t>
  </si>
  <si>
    <t>Patriks Sermolis</t>
  </si>
  <si>
    <t>Raivis Bērziņš</t>
  </si>
  <si>
    <t>Kārlis Jurgenovskis</t>
  </si>
  <si>
    <t>Pēteris Sudakovs</t>
  </si>
  <si>
    <t>Normunds Bērziņš</t>
  </si>
  <si>
    <t>Atis Vēveris</t>
  </si>
  <si>
    <t>Tālis Jurgenovskis</t>
  </si>
  <si>
    <t>Raitis Onužāns</t>
  </si>
  <si>
    <t>Niklāvs Vēveris</t>
  </si>
  <si>
    <t>Aleksandrs AndruŠkevics</t>
  </si>
  <si>
    <t>Kuldīga</t>
  </si>
  <si>
    <t>'SK'' IECAVAS ZIRNIEKI</t>
  </si>
  <si>
    <t>ŠK "JELGAVA"</t>
  </si>
  <si>
    <t>SALDUS</t>
  </si>
  <si>
    <t>KULDĪGA</t>
  </si>
  <si>
    <t>AIZKRAULE</t>
  </si>
  <si>
    <t>1.</t>
  </si>
  <si>
    <t>2.</t>
  </si>
  <si>
    <t>3.</t>
  </si>
  <si>
    <t>VĪRU KONKURENCĒ</t>
  </si>
  <si>
    <r>
      <rPr>
        <b/>
        <sz val="18"/>
        <color indexed="52"/>
        <rFont val="Arial Narrow"/>
        <family val="2"/>
        <charset val="186"/>
      </rPr>
      <t>TRANŠEJAS</t>
    </r>
    <r>
      <rPr>
        <b/>
        <sz val="18"/>
        <rFont val="Arial Narrow"/>
        <family val="2"/>
      </rPr>
      <t xml:space="preserve"> STENDS</t>
    </r>
  </si>
  <si>
    <t>Galvenais tiesnesis:</t>
  </si>
  <si>
    <t>Sekretārs:</t>
  </si>
  <si>
    <t>Laukuma tiesneši:</t>
  </si>
  <si>
    <t>Gunārs Freimanis</t>
  </si>
  <si>
    <t>Andis Freimanis</t>
  </si>
  <si>
    <t>Vasīlijs Zorovs</t>
  </si>
  <si>
    <t>Jānis Morozovs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</si>
</sst>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186"/>
      <scheme val="minor"/>
    </font>
    <font>
      <sz val="12"/>
      <name val="Arial Narrow"/>
      <family val="2"/>
      <charset val="186"/>
    </font>
    <font>
      <b/>
      <sz val="16"/>
      <name val="Arial Narrow"/>
      <family val="2"/>
      <charset val="186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color indexed="52"/>
      <name val="Arial Narrow"/>
      <family val="2"/>
      <charset val="186"/>
    </font>
    <font>
      <b/>
      <sz val="18"/>
      <name val="Arial Narrow"/>
      <family val="2"/>
      <charset val="186"/>
    </font>
    <font>
      <b/>
      <sz val="12"/>
      <name val="Arial Narrow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 Narrow"/>
      <family val="2"/>
      <charset val="186"/>
    </font>
    <font>
      <sz val="11"/>
      <name val="Arial Narrow"/>
      <family val="2"/>
      <charset val="186"/>
    </font>
    <font>
      <sz val="12"/>
      <color theme="1"/>
      <name val="Arial Narrow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b/>
      <sz val="12"/>
      <color theme="2" tint="-0.499984740745262"/>
      <name val="Arial Narrow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  <charset val="186"/>
    </font>
    <font>
      <b/>
      <sz val="12"/>
      <color theme="0" tint="-0.499984740745262"/>
      <name val="Arial Narrow"/>
      <family val="2"/>
      <charset val="186"/>
    </font>
    <font>
      <b/>
      <sz val="11"/>
      <color theme="1"/>
      <name val="Arial Narrow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2" borderId="0" applyFont="0" applyBorder="0" applyAlignment="0">
      <alignment horizontal="center" vertical="center"/>
    </xf>
  </cellStyleXfs>
  <cellXfs count="120">
    <xf numFmtId="0" fontId="0" fillId="0" borderId="0" xfId="0"/>
    <xf numFmtId="0" fontId="0" fillId="0" borderId="1" xfId="0" applyBorder="1"/>
    <xf numFmtId="0" fontId="14" fillId="0" borderId="0" xfId="0" applyFont="1"/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15" fillId="3" borderId="5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3" borderId="6" xfId="0" applyFont="1" applyFill="1" applyBorder="1" applyAlignment="1">
      <alignment horizontal="center"/>
    </xf>
    <xf numFmtId="0" fontId="12" fillId="0" borderId="0" xfId="0" applyFont="1"/>
    <xf numFmtId="0" fontId="0" fillId="0" borderId="0" xfId="0" applyBorder="1"/>
    <xf numFmtId="0" fontId="0" fillId="4" borderId="0" xfId="0" applyFill="1" applyBorder="1" applyAlignment="1">
      <alignment horizontal="right" vertical="center"/>
    </xf>
    <xf numFmtId="0" fontId="12" fillId="4" borderId="0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15" fillId="3" borderId="6" xfId="0" applyFont="1" applyFill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/>
    <xf numFmtId="0" fontId="0" fillId="4" borderId="0" xfId="0" applyFill="1"/>
    <xf numFmtId="0" fontId="14" fillId="4" borderId="0" xfId="0" applyFont="1" applyFill="1" applyBorder="1" applyAlignment="1">
      <alignment horizontal="right"/>
    </xf>
    <xf numFmtId="0" fontId="14" fillId="4" borderId="0" xfId="0" applyFont="1" applyFill="1" applyBorder="1" applyAlignment="1"/>
    <xf numFmtId="0" fontId="0" fillId="0" borderId="0" xfId="0" applyFill="1"/>
    <xf numFmtId="0" fontId="15" fillId="3" borderId="7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/>
    <xf numFmtId="0" fontId="12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/>
    </xf>
    <xf numFmtId="0" fontId="25" fillId="0" borderId="8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4" fillId="0" borderId="0" xfId="0" applyFont="1" applyFill="1"/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right" vertical="center"/>
    </xf>
    <xf numFmtId="0" fontId="15" fillId="5" borderId="9" xfId="0" applyFont="1" applyFill="1" applyBorder="1" applyAlignment="1">
      <alignment horizontal="center"/>
    </xf>
    <xf numFmtId="0" fontId="27" fillId="5" borderId="9" xfId="0" applyFont="1" applyFill="1" applyBorder="1" applyAlignment="1">
      <alignment horizontal="left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right" vertical="center"/>
    </xf>
    <xf numFmtId="0" fontId="14" fillId="6" borderId="9" xfId="0" applyFont="1" applyFill="1" applyBorder="1" applyAlignment="1">
      <alignment horizontal="right"/>
    </xf>
    <xf numFmtId="0" fontId="14" fillId="6" borderId="9" xfId="0" applyFont="1" applyFill="1" applyBorder="1" applyAlignment="1"/>
    <xf numFmtId="0" fontId="12" fillId="6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right" vertical="center"/>
    </xf>
    <xf numFmtId="0" fontId="0" fillId="6" borderId="9" xfId="0" applyFill="1" applyBorder="1"/>
    <xf numFmtId="0" fontId="21" fillId="6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right"/>
    </xf>
    <xf numFmtId="0" fontId="24" fillId="6" borderId="9" xfId="0" applyFont="1" applyFill="1" applyBorder="1" applyAlignment="1">
      <alignment horizontal="left"/>
    </xf>
    <xf numFmtId="0" fontId="24" fillId="6" borderId="9" xfId="0" applyFont="1" applyFill="1" applyBorder="1" applyAlignment="1"/>
    <xf numFmtId="0" fontId="24" fillId="6" borderId="9" xfId="0" applyFont="1" applyFill="1" applyBorder="1"/>
    <xf numFmtId="0" fontId="7" fillId="6" borderId="9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/>
    </xf>
    <xf numFmtId="0" fontId="29" fillId="6" borderId="9" xfId="0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/>
    </xf>
    <xf numFmtId="0" fontId="24" fillId="6" borderId="9" xfId="0" applyFont="1" applyFill="1" applyBorder="1" applyAlignment="1">
      <alignment horizontal="center"/>
    </xf>
    <xf numFmtId="0" fontId="25" fillId="6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7" fillId="5" borderId="9" xfId="0" quotePrefix="1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14" fillId="6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3</xdr:row>
      <xdr:rowOff>9525</xdr:rowOff>
    </xdr:from>
    <xdr:to>
      <xdr:col>9</xdr:col>
      <xdr:colOff>0</xdr:colOff>
      <xdr:row>8</xdr:row>
      <xdr:rowOff>381000</xdr:rowOff>
    </xdr:to>
    <xdr:pic>
      <xdr:nvPicPr>
        <xdr:cNvPr id="1135" name="Picture 3">
          <a:extLst>
            <a:ext uri="{FF2B5EF4-FFF2-40B4-BE49-F238E27FC236}">
              <a16:creationId xmlns:a16="http://schemas.microsoft.com/office/drawing/2014/main" xmlns="" id="{722E9C5D-77CD-C85B-BB5C-45679F7B3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124325" y="581025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</xdr:row>
      <xdr:rowOff>9525</xdr:rowOff>
    </xdr:from>
    <xdr:to>
      <xdr:col>8</xdr:col>
      <xdr:colOff>0</xdr:colOff>
      <xdr:row>8</xdr:row>
      <xdr:rowOff>381000</xdr:rowOff>
    </xdr:to>
    <xdr:pic>
      <xdr:nvPicPr>
        <xdr:cNvPr id="3182" name="Picture 1">
          <a:extLst>
            <a:ext uri="{FF2B5EF4-FFF2-40B4-BE49-F238E27FC236}">
              <a16:creationId xmlns:a16="http://schemas.microsoft.com/office/drawing/2014/main" xmlns="" id="{2C0541D2-2514-DE1F-AF45-7C0184E80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3314700" y="581025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</xdr:row>
      <xdr:rowOff>9525</xdr:rowOff>
    </xdr:from>
    <xdr:to>
      <xdr:col>10</xdr:col>
      <xdr:colOff>0</xdr:colOff>
      <xdr:row>8</xdr:row>
      <xdr:rowOff>381000</xdr:rowOff>
    </xdr:to>
    <xdr:pic>
      <xdr:nvPicPr>
        <xdr:cNvPr id="11314" name="Picture 1">
          <a:extLst>
            <a:ext uri="{FF2B5EF4-FFF2-40B4-BE49-F238E27FC236}">
              <a16:creationId xmlns:a16="http://schemas.microsoft.com/office/drawing/2014/main" xmlns="" id="{89EC3AFB-4F0D-6DE3-CFAD-5E2BB33A7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3314700" y="581025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3</xdr:row>
      <xdr:rowOff>9525</xdr:rowOff>
    </xdr:from>
    <xdr:to>
      <xdr:col>8</xdr:col>
      <xdr:colOff>0</xdr:colOff>
      <xdr:row>8</xdr:row>
      <xdr:rowOff>85725</xdr:rowOff>
    </xdr:to>
    <xdr:pic>
      <xdr:nvPicPr>
        <xdr:cNvPr id="15388" name="Picture 1">
          <a:extLst>
            <a:ext uri="{FF2B5EF4-FFF2-40B4-BE49-F238E27FC236}">
              <a16:creationId xmlns:a16="http://schemas.microsoft.com/office/drawing/2014/main" xmlns="" id="{CF5207BD-BBF5-427E-BDDF-9C64F4BD6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3790950" y="657225"/>
          <a:ext cx="10191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</xdr:row>
      <xdr:rowOff>9525</xdr:rowOff>
    </xdr:from>
    <xdr:to>
      <xdr:col>8</xdr:col>
      <xdr:colOff>0</xdr:colOff>
      <xdr:row>8</xdr:row>
      <xdr:rowOff>381000</xdr:rowOff>
    </xdr:to>
    <xdr:pic>
      <xdr:nvPicPr>
        <xdr:cNvPr id="2158" name="Picture 1">
          <a:extLst>
            <a:ext uri="{FF2B5EF4-FFF2-40B4-BE49-F238E27FC236}">
              <a16:creationId xmlns:a16="http://schemas.microsoft.com/office/drawing/2014/main" xmlns="" id="{97F641A1-530D-CCED-5822-B1261860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3314700" y="581025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3</xdr:row>
      <xdr:rowOff>0</xdr:rowOff>
    </xdr:from>
    <xdr:to>
      <xdr:col>12</xdr:col>
      <xdr:colOff>9525</xdr:colOff>
      <xdr:row>8</xdr:row>
      <xdr:rowOff>371475</xdr:rowOff>
    </xdr:to>
    <xdr:pic>
      <xdr:nvPicPr>
        <xdr:cNvPr id="14373" name="Picture 1">
          <a:extLst>
            <a:ext uri="{FF2B5EF4-FFF2-40B4-BE49-F238E27FC236}">
              <a16:creationId xmlns:a16="http://schemas.microsoft.com/office/drawing/2014/main" xmlns="" id="{078E284D-147D-1C01-3416-76922A86F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3324225" y="57150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3</xdr:row>
      <xdr:rowOff>0</xdr:rowOff>
    </xdr:from>
    <xdr:to>
      <xdr:col>9</xdr:col>
      <xdr:colOff>19050</xdr:colOff>
      <xdr:row>8</xdr:row>
      <xdr:rowOff>85725</xdr:rowOff>
    </xdr:to>
    <xdr:pic>
      <xdr:nvPicPr>
        <xdr:cNvPr id="6253" name="Picture 1">
          <a:extLst>
            <a:ext uri="{FF2B5EF4-FFF2-40B4-BE49-F238E27FC236}">
              <a16:creationId xmlns:a16="http://schemas.microsoft.com/office/drawing/2014/main" xmlns="" id="{83D86C4F-D7A5-E464-DE8D-9AAA5CA07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3800475" y="571500"/>
          <a:ext cx="10287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topLeftCell="B7" zoomScaleNormal="100" zoomScalePageLayoutView="40" workbookViewId="0">
      <selection activeCell="N18" sqref="N18"/>
    </sheetView>
  </sheetViews>
  <sheetFormatPr defaultRowHeight="15" x14ac:dyDescent="0.25"/>
  <cols>
    <col min="1" max="1" width="28.5703125" hidden="1" customWidth="1"/>
    <col min="3" max="3" width="10.7109375" hidden="1" customWidth="1"/>
    <col min="4" max="4" width="28.7109375" bestFit="1" customWidth="1"/>
    <col min="5" max="7" width="6.42578125" customWidth="1"/>
    <col min="8" max="8" width="8.5703125" customWidth="1"/>
    <col min="9" max="9" width="12.140625" customWidth="1"/>
    <col min="10" max="10" width="14.7109375" hidden="1" customWidth="1"/>
    <col min="11" max="11" width="12.140625" hidden="1" customWidth="1"/>
    <col min="12" max="12" width="0" hidden="1" customWidth="1"/>
  </cols>
  <sheetData>
    <row r="1" spans="2:22" ht="9" customHeight="1" x14ac:dyDescent="0.25"/>
    <row r="2" spans="2:22" ht="18" x14ac:dyDescent="0.25">
      <c r="B2" s="24" t="s">
        <v>19</v>
      </c>
      <c r="E2" s="8"/>
      <c r="F2" s="8"/>
      <c r="G2" s="12"/>
      <c r="H2" s="24"/>
      <c r="I2" s="24"/>
      <c r="J2" s="24"/>
      <c r="L2" s="12"/>
      <c r="M2" s="12"/>
    </row>
    <row r="3" spans="2:22" ht="18" x14ac:dyDescent="0.25">
      <c r="B3" s="31" t="s">
        <v>20</v>
      </c>
      <c r="E3" s="12"/>
      <c r="F3" s="12"/>
      <c r="G3" s="12"/>
      <c r="H3" s="24"/>
      <c r="I3" s="24"/>
      <c r="J3" s="24"/>
      <c r="L3" s="12"/>
      <c r="M3" s="12"/>
    </row>
    <row r="4" spans="2:22" ht="18" x14ac:dyDescent="0.25">
      <c r="B4" s="47" t="s">
        <v>14</v>
      </c>
      <c r="E4" s="12"/>
      <c r="F4" s="12"/>
      <c r="G4" s="12"/>
      <c r="H4" s="25"/>
      <c r="I4" s="24"/>
      <c r="J4" s="24"/>
      <c r="L4" s="12"/>
      <c r="M4" s="12"/>
    </row>
    <row r="5" spans="2:22" ht="18" x14ac:dyDescent="0.25">
      <c r="B5" s="32" t="s">
        <v>21</v>
      </c>
      <c r="E5" s="8"/>
      <c r="F5" s="8"/>
      <c r="G5" s="12"/>
      <c r="H5" s="25"/>
      <c r="I5" s="25"/>
      <c r="J5" s="25"/>
      <c r="L5" s="12"/>
      <c r="M5" s="12"/>
    </row>
    <row r="6" spans="2:22" ht="18" customHeight="1" x14ac:dyDescent="0.25">
      <c r="E6" s="9"/>
      <c r="F6" s="9"/>
      <c r="G6" s="15"/>
      <c r="H6" s="27"/>
      <c r="I6" s="27"/>
      <c r="J6" s="27"/>
      <c r="L6" s="15"/>
      <c r="M6" s="15"/>
    </row>
    <row r="7" spans="2:22" ht="18" x14ac:dyDescent="0.25">
      <c r="E7" s="10"/>
      <c r="F7" s="10"/>
      <c r="G7" s="16"/>
      <c r="H7" s="26"/>
      <c r="I7" s="26"/>
      <c r="J7" s="26"/>
      <c r="L7" s="16"/>
      <c r="M7" s="16"/>
    </row>
    <row r="8" spans="2:22" ht="0.75" customHeight="1" x14ac:dyDescent="0.25"/>
    <row r="9" spans="2:22" ht="37.5" x14ac:dyDescent="0.5">
      <c r="B9" s="115" t="s">
        <v>1</v>
      </c>
      <c r="C9" s="115"/>
      <c r="D9" s="115"/>
      <c r="E9" s="115"/>
      <c r="F9" s="2"/>
    </row>
    <row r="10" spans="2:22" ht="23.25" x14ac:dyDescent="0.35">
      <c r="B10" s="111" t="s">
        <v>16</v>
      </c>
      <c r="C10" s="112"/>
      <c r="D10" s="112"/>
      <c r="E10" s="112"/>
      <c r="F10" s="112"/>
    </row>
    <row r="11" spans="2:22" ht="23.25" x14ac:dyDescent="0.35">
      <c r="B11" s="110" t="s">
        <v>52</v>
      </c>
      <c r="C11" s="110"/>
      <c r="D11" s="110"/>
      <c r="E11" s="110"/>
      <c r="F11" s="110"/>
    </row>
    <row r="12" spans="2:22" ht="8.25" customHeight="1" x14ac:dyDescent="0.25">
      <c r="B12" s="1"/>
      <c r="C12" s="1"/>
      <c r="D12" s="1"/>
      <c r="E12" s="1"/>
      <c r="F12" s="1"/>
      <c r="G12" s="1"/>
      <c r="H12" s="1"/>
      <c r="I12" s="1"/>
      <c r="J12" s="1"/>
    </row>
    <row r="13" spans="2:22" x14ac:dyDescent="0.25">
      <c r="B13" s="70"/>
      <c r="C13" s="70" t="s">
        <v>7</v>
      </c>
      <c r="D13" s="3"/>
      <c r="E13" s="113" t="s">
        <v>5</v>
      </c>
      <c r="F13" s="113"/>
      <c r="G13" s="113"/>
      <c r="H13" s="114"/>
      <c r="I13" s="3"/>
      <c r="J13" s="33" t="s">
        <v>8</v>
      </c>
      <c r="K13" s="3" t="s">
        <v>10</v>
      </c>
      <c r="L13" s="3" t="s">
        <v>9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2:22" ht="15" customHeight="1" x14ac:dyDescent="0.25">
      <c r="B14" s="71" t="s">
        <v>2</v>
      </c>
      <c r="C14" s="71" t="s">
        <v>3</v>
      </c>
      <c r="D14" s="5" t="s">
        <v>4</v>
      </c>
      <c r="E14" s="6">
        <v>1</v>
      </c>
      <c r="F14" s="6">
        <v>2</v>
      </c>
      <c r="G14" s="6">
        <v>3</v>
      </c>
      <c r="H14" s="7" t="s">
        <v>0</v>
      </c>
      <c r="I14" s="5" t="s">
        <v>6</v>
      </c>
      <c r="J14" s="11" t="s">
        <v>9</v>
      </c>
      <c r="K14" s="5" t="s">
        <v>11</v>
      </c>
      <c r="L14" s="5" t="s">
        <v>0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2:22" s="39" customFormat="1" ht="16.5" x14ac:dyDescent="0.3">
      <c r="B15" s="103">
        <v>1</v>
      </c>
      <c r="C15" s="101">
        <v>5</v>
      </c>
      <c r="D15" s="81" t="s">
        <v>26</v>
      </c>
      <c r="E15" s="82">
        <v>24</v>
      </c>
      <c r="F15" s="82">
        <v>25</v>
      </c>
      <c r="G15" s="82">
        <v>22</v>
      </c>
      <c r="H15" s="83">
        <f t="shared" ref="H15:H23" si="0">SUM(E15:G15)</f>
        <v>71</v>
      </c>
      <c r="I15" s="82">
        <v>53</v>
      </c>
      <c r="J15" s="56"/>
      <c r="K15" s="56"/>
      <c r="L15" s="57"/>
    </row>
    <row r="16" spans="2:22" s="39" customFormat="1" ht="16.5" x14ac:dyDescent="0.3">
      <c r="B16" s="103">
        <v>2</v>
      </c>
      <c r="C16" s="101">
        <v>6</v>
      </c>
      <c r="D16" s="81" t="s">
        <v>27</v>
      </c>
      <c r="E16" s="82">
        <v>19</v>
      </c>
      <c r="F16" s="82">
        <v>22</v>
      </c>
      <c r="G16" s="82">
        <v>23</v>
      </c>
      <c r="H16" s="83">
        <f t="shared" si="0"/>
        <v>64</v>
      </c>
      <c r="I16" s="82">
        <v>50</v>
      </c>
      <c r="J16" s="58"/>
      <c r="K16" s="58"/>
      <c r="L16" s="59"/>
    </row>
    <row r="17" spans="2:12" s="39" customFormat="1" ht="16.5" x14ac:dyDescent="0.3">
      <c r="B17" s="103">
        <v>3</v>
      </c>
      <c r="C17" s="101">
        <v>1</v>
      </c>
      <c r="D17" s="81" t="s">
        <v>22</v>
      </c>
      <c r="E17" s="82">
        <v>19</v>
      </c>
      <c r="F17" s="82">
        <v>23</v>
      </c>
      <c r="G17" s="82">
        <v>19</v>
      </c>
      <c r="H17" s="83">
        <f t="shared" si="0"/>
        <v>61</v>
      </c>
      <c r="I17" s="82">
        <v>37</v>
      </c>
      <c r="J17" s="58"/>
      <c r="K17" s="58"/>
      <c r="L17" s="59"/>
    </row>
    <row r="18" spans="2:12" s="39" customFormat="1" ht="16.5" x14ac:dyDescent="0.3">
      <c r="B18" s="103">
        <v>4</v>
      </c>
      <c r="C18" s="101">
        <v>3</v>
      </c>
      <c r="D18" s="81" t="s">
        <v>24</v>
      </c>
      <c r="E18" s="82">
        <v>20</v>
      </c>
      <c r="F18" s="82">
        <v>25</v>
      </c>
      <c r="G18" s="82">
        <v>23</v>
      </c>
      <c r="H18" s="83">
        <f t="shared" si="0"/>
        <v>68</v>
      </c>
      <c r="I18" s="82">
        <v>27</v>
      </c>
      <c r="J18" s="58"/>
      <c r="K18" s="58"/>
      <c r="L18" s="59"/>
    </row>
    <row r="19" spans="2:12" s="39" customFormat="1" ht="16.5" x14ac:dyDescent="0.3">
      <c r="B19" s="103">
        <v>5</v>
      </c>
      <c r="C19" s="101">
        <v>8</v>
      </c>
      <c r="D19" s="81" t="s">
        <v>29</v>
      </c>
      <c r="E19" s="82">
        <v>21</v>
      </c>
      <c r="F19" s="82">
        <v>22</v>
      </c>
      <c r="G19" s="82">
        <v>22</v>
      </c>
      <c r="H19" s="83">
        <f t="shared" si="0"/>
        <v>65</v>
      </c>
      <c r="I19" s="82">
        <v>19</v>
      </c>
      <c r="J19" s="58"/>
      <c r="K19" s="58"/>
      <c r="L19" s="59"/>
    </row>
    <row r="20" spans="2:12" s="39" customFormat="1" ht="16.5" x14ac:dyDescent="0.3">
      <c r="B20" s="103">
        <v>6</v>
      </c>
      <c r="C20" s="101">
        <v>2</v>
      </c>
      <c r="D20" s="81" t="s">
        <v>23</v>
      </c>
      <c r="E20" s="82">
        <v>18</v>
      </c>
      <c r="F20" s="82">
        <v>23</v>
      </c>
      <c r="G20" s="82">
        <v>20</v>
      </c>
      <c r="H20" s="83">
        <f t="shared" si="0"/>
        <v>61</v>
      </c>
      <c r="I20" s="82">
        <v>7</v>
      </c>
      <c r="J20" s="58"/>
      <c r="K20" s="58"/>
      <c r="L20" s="59"/>
    </row>
    <row r="21" spans="2:12" s="39" customFormat="1" ht="16.5" x14ac:dyDescent="0.3">
      <c r="B21" s="103">
        <v>7</v>
      </c>
      <c r="C21" s="101">
        <v>7</v>
      </c>
      <c r="D21" s="81" t="s">
        <v>28</v>
      </c>
      <c r="E21" s="102">
        <v>19</v>
      </c>
      <c r="F21" s="82">
        <v>21</v>
      </c>
      <c r="G21" s="82">
        <v>20</v>
      </c>
      <c r="H21" s="83">
        <f t="shared" si="0"/>
        <v>60</v>
      </c>
      <c r="I21" s="82"/>
      <c r="J21" s="58"/>
      <c r="K21" s="58"/>
      <c r="L21" s="59"/>
    </row>
    <row r="22" spans="2:12" s="39" customFormat="1" ht="16.5" x14ac:dyDescent="0.3">
      <c r="B22" s="103">
        <v>8</v>
      </c>
      <c r="C22" s="101">
        <v>4</v>
      </c>
      <c r="D22" s="81" t="s">
        <v>25</v>
      </c>
      <c r="E22" s="82">
        <v>20</v>
      </c>
      <c r="F22" s="82">
        <v>19</v>
      </c>
      <c r="G22" s="82">
        <v>16</v>
      </c>
      <c r="H22" s="83">
        <f t="shared" si="0"/>
        <v>55</v>
      </c>
      <c r="I22" s="82"/>
      <c r="J22" s="58"/>
      <c r="K22" s="58"/>
      <c r="L22" s="59"/>
    </row>
    <row r="23" spans="2:12" s="39" customFormat="1" ht="16.5" x14ac:dyDescent="0.3">
      <c r="B23" s="103">
        <v>9</v>
      </c>
      <c r="C23" s="101">
        <v>9</v>
      </c>
      <c r="D23" s="81" t="s">
        <v>30</v>
      </c>
      <c r="E23" s="82">
        <v>12</v>
      </c>
      <c r="F23" s="82">
        <v>14</v>
      </c>
      <c r="G23" s="82">
        <v>16</v>
      </c>
      <c r="H23" s="83">
        <f t="shared" si="0"/>
        <v>42</v>
      </c>
      <c r="I23" s="82"/>
      <c r="J23" s="58"/>
      <c r="K23" s="58"/>
      <c r="L23" s="59"/>
    </row>
    <row r="26" spans="2:12" ht="16.5" x14ac:dyDescent="0.3">
      <c r="D26" s="54" t="s">
        <v>54</v>
      </c>
      <c r="E26" s="39" t="s">
        <v>57</v>
      </c>
    </row>
    <row r="27" spans="2:12" ht="16.5" x14ac:dyDescent="0.3">
      <c r="D27" s="54" t="s">
        <v>55</v>
      </c>
      <c r="E27" s="39" t="s">
        <v>58</v>
      </c>
    </row>
    <row r="28" spans="2:12" ht="16.5" x14ac:dyDescent="0.3">
      <c r="D28" s="54" t="s">
        <v>56</v>
      </c>
      <c r="E28" s="39" t="s">
        <v>59</v>
      </c>
    </row>
  </sheetData>
  <autoFilter ref="B14:J14">
    <sortState ref="B15:J23">
      <sortCondition descending="1" ref="I14"/>
    </sortState>
  </autoFilter>
  <mergeCells count="4">
    <mergeCell ref="B11:F11"/>
    <mergeCell ref="B10:F10"/>
    <mergeCell ref="E13:H13"/>
    <mergeCell ref="B9:E9"/>
  </mergeCells>
  <printOptions horizontalCentered="1"/>
  <pageMargins left="0.70866141732283472" right="0.70866141732283472" top="0.74803149606299213" bottom="0.74803149606299213" header="0" footer="0.31496062992125984"/>
  <pageSetup paperSize="9" fitToHeight="0" orientation="portrait" r:id="rId1"/>
  <colBreaks count="1" manualBreakCount="1">
    <brk id="1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opLeftCell="B1" zoomScaleNormal="100" zoomScalePageLayoutView="40" workbookViewId="0">
      <selection activeCell="F31" sqref="F31"/>
    </sheetView>
  </sheetViews>
  <sheetFormatPr defaultRowHeight="15" x14ac:dyDescent="0.25"/>
  <cols>
    <col min="1" max="1" width="28.5703125" hidden="1" customWidth="1"/>
    <col min="3" max="3" width="10.7109375" hidden="1" customWidth="1"/>
    <col min="4" max="4" width="28.7109375" bestFit="1" customWidth="1"/>
    <col min="5" max="7" width="6.42578125" customWidth="1"/>
    <col min="8" max="8" width="8.5703125" customWidth="1"/>
    <col min="9" max="9" width="12.140625" hidden="1" customWidth="1"/>
    <col min="10" max="10" width="14.7109375" hidden="1" customWidth="1"/>
    <col min="11" max="11" width="12.140625" hidden="1" customWidth="1"/>
    <col min="12" max="12" width="0" hidden="1" customWidth="1"/>
  </cols>
  <sheetData>
    <row r="1" spans="2:13" ht="9" customHeight="1" x14ac:dyDescent="0.25"/>
    <row r="2" spans="2:13" ht="18" x14ac:dyDescent="0.25">
      <c r="B2" s="45" t="str">
        <f>'VĪRI skeet'!$B$2</f>
        <v>LATVIJAS KAUSA IZCĪŅA STENDA ŠAUŠANĀ 2025</v>
      </c>
      <c r="E2" s="28"/>
      <c r="F2" s="28"/>
      <c r="G2" s="12"/>
      <c r="H2" s="28"/>
      <c r="I2" s="28"/>
      <c r="J2" s="28"/>
      <c r="L2" s="12"/>
      <c r="M2" s="12"/>
    </row>
    <row r="3" spans="2:13" ht="18" x14ac:dyDescent="0.25">
      <c r="B3" s="31" t="str">
        <f>'VĪRI skeet'!$B$3</f>
        <v>3.POSMS APAĻĀ STENDA UN TRANŠEJAS STENDA ŠAUŠANĀ</v>
      </c>
      <c r="E3" s="12"/>
      <c r="F3" s="12"/>
      <c r="G3" s="12"/>
      <c r="H3" s="28"/>
      <c r="I3" s="28"/>
      <c r="J3" s="28"/>
      <c r="L3" s="12"/>
      <c r="M3" s="12"/>
    </row>
    <row r="4" spans="2:13" ht="18" x14ac:dyDescent="0.25">
      <c r="B4" s="47" t="str">
        <f>'VĪRI skeet'!$B$4</f>
        <v>KULDĪGA, LATVIJA</v>
      </c>
      <c r="E4" s="12"/>
      <c r="F4" s="12"/>
      <c r="G4" s="12"/>
      <c r="H4" s="29"/>
      <c r="I4" s="28"/>
      <c r="J4" s="28"/>
      <c r="L4" s="12"/>
      <c r="M4" s="12"/>
    </row>
    <row r="5" spans="2:13" ht="18" x14ac:dyDescent="0.25">
      <c r="B5" s="26" t="str">
        <f>'VĪRI skeet'!$B$5</f>
        <v>12.JŪLIJS 2025</v>
      </c>
      <c r="E5" s="28"/>
      <c r="F5" s="28"/>
      <c r="G5" s="12"/>
      <c r="H5" s="29"/>
      <c r="I5" s="29"/>
      <c r="J5" s="29"/>
      <c r="L5" s="12"/>
      <c r="M5" s="12"/>
    </row>
    <row r="6" spans="2:13" ht="18" customHeight="1" x14ac:dyDescent="0.25">
      <c r="E6" s="30"/>
      <c r="F6" s="30"/>
      <c r="G6" s="15"/>
      <c r="H6" s="30"/>
      <c r="I6" s="30"/>
      <c r="J6" s="30"/>
      <c r="L6" s="15"/>
      <c r="M6" s="15"/>
    </row>
    <row r="7" spans="2:13" ht="18" x14ac:dyDescent="0.25">
      <c r="E7" s="26"/>
      <c r="F7" s="26"/>
      <c r="G7" s="16"/>
      <c r="H7" s="26"/>
      <c r="I7" s="26"/>
      <c r="J7" s="26"/>
      <c r="L7" s="16"/>
      <c r="M7" s="16"/>
    </row>
    <row r="8" spans="2:13" ht="0.75" customHeight="1" x14ac:dyDescent="0.25"/>
    <row r="9" spans="2:13" ht="37.5" x14ac:dyDescent="0.5">
      <c r="B9" s="115" t="s">
        <v>1</v>
      </c>
      <c r="C9" s="115"/>
      <c r="D9" s="115"/>
      <c r="E9" s="115"/>
      <c r="F9" s="2"/>
    </row>
    <row r="10" spans="2:13" ht="23.25" x14ac:dyDescent="0.35">
      <c r="B10" s="111" t="s">
        <v>16</v>
      </c>
      <c r="C10" s="112"/>
      <c r="D10" s="112"/>
      <c r="E10" s="112"/>
      <c r="F10" s="112"/>
    </row>
    <row r="11" spans="2:13" ht="23.25" x14ac:dyDescent="0.35">
      <c r="B11" s="110" t="s">
        <v>17</v>
      </c>
      <c r="C11" s="110"/>
      <c r="D11" s="110"/>
      <c r="E11" s="110"/>
      <c r="F11" s="110"/>
    </row>
    <row r="12" spans="2:13" ht="8.25" customHeight="1" x14ac:dyDescent="0.25">
      <c r="B12" s="1"/>
      <c r="C12" s="1"/>
      <c r="D12" s="1"/>
      <c r="E12" s="1"/>
      <c r="F12" s="1"/>
      <c r="G12" s="1"/>
      <c r="H12" s="1"/>
      <c r="I12" s="1"/>
      <c r="J12" s="1"/>
    </row>
    <row r="13" spans="2:13" x14ac:dyDescent="0.25">
      <c r="B13" s="3"/>
      <c r="C13" s="3" t="s">
        <v>7</v>
      </c>
      <c r="D13" s="3"/>
      <c r="E13" s="113" t="s">
        <v>5</v>
      </c>
      <c r="F13" s="113"/>
      <c r="G13" s="113"/>
      <c r="H13" s="114"/>
      <c r="I13" s="3"/>
      <c r="J13" s="4" t="s">
        <v>8</v>
      </c>
      <c r="K13" s="3" t="s">
        <v>10</v>
      </c>
      <c r="L13" s="3" t="s">
        <v>9</v>
      </c>
    </row>
    <row r="14" spans="2:13" ht="15" customHeight="1" x14ac:dyDescent="0.25">
      <c r="B14" s="5" t="s">
        <v>2</v>
      </c>
      <c r="C14" s="5" t="s">
        <v>3</v>
      </c>
      <c r="D14" s="5" t="s">
        <v>4</v>
      </c>
      <c r="E14" s="41">
        <v>1</v>
      </c>
      <c r="F14" s="41">
        <v>2</v>
      </c>
      <c r="G14" s="41">
        <v>3</v>
      </c>
      <c r="H14" s="42" t="s">
        <v>0</v>
      </c>
      <c r="I14" s="40" t="s">
        <v>6</v>
      </c>
      <c r="J14" s="4" t="s">
        <v>9</v>
      </c>
      <c r="K14" s="40" t="s">
        <v>11</v>
      </c>
      <c r="L14" s="40" t="s">
        <v>0</v>
      </c>
    </row>
    <row r="15" spans="2:13" s="39" customFormat="1" ht="16.5" x14ac:dyDescent="0.3">
      <c r="B15" s="94">
        <v>1</v>
      </c>
      <c r="C15" s="80">
        <v>3</v>
      </c>
      <c r="D15" s="81" t="s">
        <v>24</v>
      </c>
      <c r="E15" s="82">
        <f>VLOOKUP($C15,'VĪRI skeet'!$C$15:$G$23,3,FALSE)</f>
        <v>20</v>
      </c>
      <c r="F15" s="82">
        <f>VLOOKUP($C15,'VĪRI skeet'!$C$15:$G$23,4,FALSE)</f>
        <v>25</v>
      </c>
      <c r="G15" s="82">
        <f>VLOOKUP($C15,'VĪRI skeet'!$C$15:$G$23,5,FALSE)</f>
        <v>23</v>
      </c>
      <c r="H15" s="83">
        <f>SUM(E15:G15)</f>
        <v>68</v>
      </c>
      <c r="I15" s="56"/>
      <c r="J15" s="56"/>
      <c r="K15" s="56"/>
      <c r="L15" s="57">
        <f>K15</f>
        <v>0</v>
      </c>
    </row>
    <row r="16" spans="2:13" s="39" customFormat="1" ht="16.5" x14ac:dyDescent="0.3">
      <c r="B16" s="95">
        <v>2</v>
      </c>
      <c r="C16" s="80">
        <v>6</v>
      </c>
      <c r="D16" s="81" t="s">
        <v>27</v>
      </c>
      <c r="E16" s="82">
        <f>VLOOKUP($C16,'VĪRI skeet'!$C$15:$G$23,3,FALSE)</f>
        <v>19</v>
      </c>
      <c r="F16" s="82">
        <f>VLOOKUP($C16,'VĪRI skeet'!$C$15:$G$23,4,FALSE)</f>
        <v>22</v>
      </c>
      <c r="G16" s="82">
        <f>VLOOKUP($C16,'VĪRI skeet'!$C$15:$G$23,5,FALSE)</f>
        <v>23</v>
      </c>
      <c r="H16" s="83">
        <f>SUM(E16:G16)</f>
        <v>64</v>
      </c>
      <c r="I16" s="58"/>
      <c r="J16" s="58"/>
      <c r="K16" s="58"/>
      <c r="L16" s="59">
        <f>K16</f>
        <v>0</v>
      </c>
    </row>
    <row r="17" spans="2:12" s="39" customFormat="1" ht="16.5" x14ac:dyDescent="0.3">
      <c r="B17" s="95">
        <v>3</v>
      </c>
      <c r="C17" s="80">
        <v>2</v>
      </c>
      <c r="D17" s="81" t="s">
        <v>23</v>
      </c>
      <c r="E17" s="82">
        <f>VLOOKUP($C17,'VĪRI skeet'!$C$15:$G$23,3,FALSE)</f>
        <v>18</v>
      </c>
      <c r="F17" s="82">
        <f>VLOOKUP($C17,'VĪRI skeet'!$C$15:$G$23,4,FALSE)</f>
        <v>23</v>
      </c>
      <c r="G17" s="82">
        <f>VLOOKUP($C17,'VĪRI skeet'!$C$15:$G$23,5,FALSE)</f>
        <v>20</v>
      </c>
      <c r="H17" s="83">
        <f>SUM(E17:G17)</f>
        <v>61</v>
      </c>
      <c r="I17" s="58"/>
      <c r="J17" s="58"/>
      <c r="K17" s="58"/>
      <c r="L17" s="59">
        <f>K17</f>
        <v>0</v>
      </c>
    </row>
    <row r="18" spans="2:12" s="39" customFormat="1" ht="16.5" x14ac:dyDescent="0.3">
      <c r="B18" s="95">
        <v>4</v>
      </c>
      <c r="C18" s="80">
        <v>7</v>
      </c>
      <c r="D18" s="81" t="s">
        <v>28</v>
      </c>
      <c r="E18" s="82">
        <f>VLOOKUP($C18,'VĪRI skeet'!$C$15:$G$23,3,FALSE)</f>
        <v>19</v>
      </c>
      <c r="F18" s="82">
        <f>VLOOKUP($C18,'VĪRI skeet'!$C$15:$G$23,4,FALSE)</f>
        <v>21</v>
      </c>
      <c r="G18" s="82">
        <f>VLOOKUP($C18,'VĪRI skeet'!$C$15:$G$23,5,FALSE)</f>
        <v>20</v>
      </c>
      <c r="H18" s="83">
        <f>SUM(E18:G18)</f>
        <v>60</v>
      </c>
      <c r="I18" s="60"/>
      <c r="J18" s="60"/>
      <c r="K18" s="60"/>
      <c r="L18" s="61">
        <f>K18</f>
        <v>0</v>
      </c>
    </row>
    <row r="19" spans="2:12" s="39" customFormat="1" ht="16.5" x14ac:dyDescent="0.3">
      <c r="B19" s="95">
        <v>5</v>
      </c>
      <c r="C19" s="80">
        <v>4</v>
      </c>
      <c r="D19" s="81" t="s">
        <v>25</v>
      </c>
      <c r="E19" s="82">
        <f>VLOOKUP($C19,'VĪRI skeet'!$C$15:$G$23,3,FALSE)</f>
        <v>20</v>
      </c>
      <c r="F19" s="82">
        <f>VLOOKUP($C19,'VĪRI skeet'!$C$15:$G$23,4,FALSE)</f>
        <v>19</v>
      </c>
      <c r="G19" s="82">
        <f>VLOOKUP($C19,'VĪRI skeet'!$C$15:$G$23,5,FALSE)</f>
        <v>16</v>
      </c>
      <c r="H19" s="83">
        <f>SUM(E19:G19)</f>
        <v>55</v>
      </c>
      <c r="I19" s="60"/>
      <c r="J19" s="60"/>
      <c r="K19" s="60"/>
      <c r="L19" s="61">
        <f>K19</f>
        <v>0</v>
      </c>
    </row>
    <row r="21" spans="2:12" ht="16.5" x14ac:dyDescent="0.3">
      <c r="D21" s="54" t="s">
        <v>54</v>
      </c>
      <c r="E21" s="39" t="s">
        <v>57</v>
      </c>
    </row>
    <row r="22" spans="2:12" ht="16.5" x14ac:dyDescent="0.3">
      <c r="D22" s="54" t="s">
        <v>55</v>
      </c>
      <c r="E22" s="39" t="s">
        <v>58</v>
      </c>
    </row>
    <row r="23" spans="2:12" ht="16.5" x14ac:dyDescent="0.3">
      <c r="D23" s="54" t="s">
        <v>56</v>
      </c>
      <c r="E23" s="39" t="s">
        <v>59</v>
      </c>
    </row>
  </sheetData>
  <autoFilter ref="B14:J14">
    <sortState ref="B15:J19">
      <sortCondition descending="1" ref="H14"/>
    </sortState>
  </autoFilter>
  <mergeCells count="4">
    <mergeCell ref="B9:E9"/>
    <mergeCell ref="B10:F10"/>
    <mergeCell ref="B11:F11"/>
    <mergeCell ref="E13:H13"/>
  </mergeCells>
  <printOptions horizontalCentered="1"/>
  <pageMargins left="0.70866141732283472" right="0.70866141732283472" top="0.74803149606299213" bottom="0.74803149606299213" header="0" footer="0.31496062992125984"/>
  <pageSetup paperSize="9" fitToHeight="0" orientation="portrait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B1" zoomScaleNormal="100" zoomScalePageLayoutView="40" workbookViewId="0">
      <selection activeCell="R14" sqref="R14"/>
    </sheetView>
  </sheetViews>
  <sheetFormatPr defaultRowHeight="15" x14ac:dyDescent="0.25"/>
  <cols>
    <col min="1" max="1" width="28.5703125" hidden="1" customWidth="1"/>
    <col min="3" max="3" width="10.7109375" hidden="1" customWidth="1"/>
    <col min="4" max="4" width="28.7109375" bestFit="1" customWidth="1"/>
    <col min="5" max="7" width="6.42578125" customWidth="1"/>
    <col min="8" max="9" width="6.42578125" hidden="1" customWidth="1"/>
    <col min="10" max="10" width="8.5703125" customWidth="1"/>
    <col min="11" max="11" width="12.140625" hidden="1" customWidth="1"/>
    <col min="12" max="12" width="14.7109375" hidden="1" customWidth="1"/>
    <col min="13" max="13" width="12.140625" hidden="1" customWidth="1"/>
    <col min="14" max="14" width="0" hidden="1" customWidth="1"/>
  </cols>
  <sheetData>
    <row r="1" spans="2:15" ht="9" customHeight="1" x14ac:dyDescent="0.25"/>
    <row r="2" spans="2:15" ht="18" x14ac:dyDescent="0.25">
      <c r="B2" s="45" t="str">
        <f>'VĪRI skeet'!$B$2</f>
        <v>LATVIJAS KAUSA IZCĪŅA STENDA ŠAUŠANĀ 2025</v>
      </c>
      <c r="E2" s="45"/>
      <c r="F2" s="45"/>
      <c r="G2" s="12"/>
      <c r="H2" s="12"/>
      <c r="J2" s="45"/>
      <c r="K2" s="45"/>
      <c r="L2" s="45"/>
      <c r="N2" s="12"/>
      <c r="O2" s="12"/>
    </row>
    <row r="3" spans="2:15" ht="18" x14ac:dyDescent="0.25">
      <c r="B3" s="31" t="str">
        <f>'VĪRI skeet'!$B$3</f>
        <v>3.POSMS APAĻĀ STENDA UN TRANŠEJAS STENDA ŠAUŠANĀ</v>
      </c>
      <c r="E3" s="12"/>
      <c r="F3" s="12"/>
      <c r="G3" s="12"/>
      <c r="H3" s="12"/>
      <c r="J3" s="45"/>
      <c r="K3" s="45"/>
      <c r="L3" s="45"/>
      <c r="N3" s="12"/>
      <c r="O3" s="12"/>
    </row>
    <row r="4" spans="2:15" ht="18" x14ac:dyDescent="0.25">
      <c r="B4" s="47" t="str">
        <f>'VĪRI skeet'!$B$4</f>
        <v>KULDĪGA, LATVIJA</v>
      </c>
      <c r="E4" s="12"/>
      <c r="F4" s="12"/>
      <c r="G4" s="12"/>
      <c r="H4" s="12"/>
      <c r="J4" s="46"/>
      <c r="K4" s="45"/>
      <c r="L4" s="45"/>
      <c r="N4" s="12"/>
      <c r="O4" s="12"/>
    </row>
    <row r="5" spans="2:15" ht="18" x14ac:dyDescent="0.25">
      <c r="B5" s="26" t="str">
        <f>'VĪRI skeet'!$B$5</f>
        <v>12.JŪLIJS 2025</v>
      </c>
      <c r="E5" s="45"/>
      <c r="F5" s="45"/>
      <c r="G5" s="12"/>
      <c r="H5" s="12"/>
      <c r="J5" s="46"/>
      <c r="K5" s="46"/>
      <c r="L5" s="46"/>
      <c r="N5" s="12"/>
      <c r="O5" s="12"/>
    </row>
    <row r="6" spans="2:15" ht="18" customHeight="1" x14ac:dyDescent="0.25">
      <c r="E6" s="47"/>
      <c r="F6" s="47"/>
      <c r="G6" s="15"/>
      <c r="H6" s="15"/>
      <c r="I6" s="32"/>
      <c r="J6" s="47"/>
      <c r="K6" s="47"/>
      <c r="L6" s="47"/>
      <c r="N6" s="15"/>
      <c r="O6" s="15"/>
    </row>
    <row r="7" spans="2:15" ht="18" x14ac:dyDescent="0.25">
      <c r="E7" s="26"/>
      <c r="F7" s="26"/>
      <c r="G7" s="16"/>
      <c r="H7" s="16"/>
      <c r="I7" s="16"/>
      <c r="J7" s="26"/>
      <c r="K7" s="26"/>
      <c r="L7" s="26"/>
      <c r="N7" s="16"/>
      <c r="O7" s="16"/>
    </row>
    <row r="8" spans="2:15" ht="0.75" customHeight="1" x14ac:dyDescent="0.25"/>
    <row r="9" spans="2:15" ht="37.5" x14ac:dyDescent="0.5">
      <c r="B9" s="115" t="s">
        <v>1</v>
      </c>
      <c r="C9" s="115"/>
      <c r="D9" s="115"/>
      <c r="E9" s="115"/>
      <c r="F9" s="2"/>
    </row>
    <row r="10" spans="2:15" ht="23.25" x14ac:dyDescent="0.35">
      <c r="B10" s="111" t="s">
        <v>16</v>
      </c>
      <c r="C10" s="112"/>
      <c r="D10" s="112"/>
      <c r="E10" s="112"/>
      <c r="F10" s="112"/>
    </row>
    <row r="11" spans="2:15" ht="23.25" x14ac:dyDescent="0.35">
      <c r="B11" s="110" t="s">
        <v>18</v>
      </c>
      <c r="C11" s="110"/>
      <c r="D11" s="110"/>
      <c r="E11" s="110"/>
      <c r="F11" s="110"/>
    </row>
    <row r="12" spans="2:15" ht="8.25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5" x14ac:dyDescent="0.25">
      <c r="B13" s="3"/>
      <c r="C13" s="3" t="s">
        <v>7</v>
      </c>
      <c r="D13" s="3"/>
      <c r="E13" s="113" t="s">
        <v>5</v>
      </c>
      <c r="F13" s="113"/>
      <c r="G13" s="113"/>
      <c r="H13" s="113"/>
      <c r="I13" s="113"/>
      <c r="J13" s="114"/>
      <c r="K13" s="3"/>
      <c r="L13" s="44" t="s">
        <v>8</v>
      </c>
      <c r="M13" s="3" t="s">
        <v>10</v>
      </c>
      <c r="N13" s="3" t="s">
        <v>9</v>
      </c>
    </row>
    <row r="14" spans="2:15" ht="15" customHeight="1" x14ac:dyDescent="0.25">
      <c r="B14" s="5" t="s">
        <v>2</v>
      </c>
      <c r="C14" s="5" t="s">
        <v>3</v>
      </c>
      <c r="D14" s="5" t="s">
        <v>4</v>
      </c>
      <c r="E14" s="6">
        <v>1</v>
      </c>
      <c r="F14" s="6">
        <v>2</v>
      </c>
      <c r="G14" s="6">
        <v>3</v>
      </c>
      <c r="H14" s="6">
        <v>4</v>
      </c>
      <c r="I14" s="6">
        <v>5</v>
      </c>
      <c r="J14" s="7" t="s">
        <v>0</v>
      </c>
      <c r="K14" s="5" t="s">
        <v>6</v>
      </c>
      <c r="L14" s="11" t="s">
        <v>9</v>
      </c>
      <c r="M14" s="5" t="s">
        <v>11</v>
      </c>
      <c r="N14" s="5" t="s">
        <v>0</v>
      </c>
    </row>
    <row r="15" spans="2:15" ht="20.100000000000001" customHeight="1" x14ac:dyDescent="0.3">
      <c r="B15" s="97">
        <v>1</v>
      </c>
      <c r="C15" s="88">
        <v>7</v>
      </c>
      <c r="D15" s="90" t="s">
        <v>28</v>
      </c>
      <c r="E15" s="98">
        <f>VLOOKUP($C15,'VĪRI skeet'!$C$15:$G$23,3,FALSE)</f>
        <v>19</v>
      </c>
      <c r="F15" s="98">
        <f>VLOOKUP($C15,'VĪRI skeet'!$C$15:$G$23,4,FALSE)</f>
        <v>21</v>
      </c>
      <c r="G15" s="98">
        <f>VLOOKUP($C15,'VĪRI skeet'!$C$15:$G$23,5,FALSE)</f>
        <v>20</v>
      </c>
      <c r="H15" s="98" t="e">
        <f>VLOOKUP($C15,'VĪRI skeet'!$C$15:$G$23,6,FALSE)</f>
        <v>#REF!</v>
      </c>
      <c r="I15" s="98" t="e">
        <f>VLOOKUP($C15,'VĪRI skeet'!$C$15:$G$23,7,FALSE)</f>
        <v>#REF!</v>
      </c>
      <c r="J15" s="99">
        <f>SUM(E15:G15)</f>
        <v>60</v>
      </c>
      <c r="K15" s="82"/>
      <c r="L15" s="82"/>
      <c r="M15" s="82">
        <v>25</v>
      </c>
      <c r="N15" s="83">
        <f>M15</f>
        <v>25</v>
      </c>
    </row>
    <row r="16" spans="2:15" ht="16.5" x14ac:dyDescent="0.3">
      <c r="B16" s="97">
        <v>2</v>
      </c>
      <c r="C16" s="88">
        <v>4</v>
      </c>
      <c r="D16" s="90" t="s">
        <v>25</v>
      </c>
      <c r="E16" s="98">
        <f>VLOOKUP($C16,'VĪRI skeet'!$C$15:$G$23,3,FALSE)</f>
        <v>20</v>
      </c>
      <c r="F16" s="98">
        <f>VLOOKUP($C16,'VĪRI skeet'!$C$15:$G$23,4,FALSE)</f>
        <v>19</v>
      </c>
      <c r="G16" s="98">
        <f>VLOOKUP($C16,'VĪRI skeet'!$C$15:$G$23,5,FALSE)</f>
        <v>16</v>
      </c>
      <c r="H16" s="98" t="e">
        <f>VLOOKUP($C16,'VĪRI skeet'!$C$15:$G$23,6,FALSE)</f>
        <v>#REF!</v>
      </c>
      <c r="I16" s="98" t="e">
        <f>VLOOKUP($C16,'VĪRI skeet'!$C$15:$G$23,7,FALSE)</f>
        <v>#REF!</v>
      </c>
      <c r="J16" s="99">
        <f>SUM(E16:G16)</f>
        <v>55</v>
      </c>
      <c r="K16" s="82"/>
      <c r="L16" s="82"/>
      <c r="M16" s="82">
        <v>26</v>
      </c>
      <c r="N16" s="83">
        <f>M16</f>
        <v>26</v>
      </c>
    </row>
    <row r="18" spans="4:5" ht="16.5" x14ac:dyDescent="0.3">
      <c r="D18" s="54" t="s">
        <v>54</v>
      </c>
      <c r="E18" s="39" t="s">
        <v>57</v>
      </c>
    </row>
    <row r="19" spans="4:5" ht="16.5" x14ac:dyDescent="0.3">
      <c r="D19" s="54" t="s">
        <v>55</v>
      </c>
      <c r="E19" s="39" t="s">
        <v>58</v>
      </c>
    </row>
    <row r="20" spans="4:5" ht="16.5" x14ac:dyDescent="0.3">
      <c r="D20" s="54" t="s">
        <v>56</v>
      </c>
      <c r="E20" s="39" t="s">
        <v>59</v>
      </c>
    </row>
  </sheetData>
  <autoFilter ref="B14:L14">
    <sortState ref="B15:L16">
      <sortCondition descending="1" ref="J14"/>
    </sortState>
  </autoFilter>
  <mergeCells count="4">
    <mergeCell ref="B9:E9"/>
    <mergeCell ref="B10:F10"/>
    <mergeCell ref="B11:F11"/>
    <mergeCell ref="E13:J13"/>
  </mergeCells>
  <printOptions horizontalCentered="1"/>
  <pageMargins left="0.70866141732283472" right="0.70866141732283472" top="0.74803149606299213" bottom="0.74803149606299213" header="0" footer="0.31496062992125984"/>
  <pageSetup paperSize="9" fitToHeight="0" orientation="portrait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topLeftCell="B1" zoomScale="85" zoomScaleNormal="85" zoomScalePageLayoutView="55" workbookViewId="0">
      <selection activeCell="E20" sqref="E20"/>
    </sheetView>
  </sheetViews>
  <sheetFormatPr defaultRowHeight="15" x14ac:dyDescent="0.25"/>
  <cols>
    <col min="1" max="1" width="28.5703125" hidden="1" customWidth="1"/>
    <col min="3" max="3" width="10.7109375" hidden="1" customWidth="1"/>
    <col min="4" max="4" width="35.140625" customWidth="1"/>
    <col min="5" max="7" width="6.42578125" customWidth="1"/>
    <col min="8" max="8" width="8.5703125" customWidth="1"/>
    <col min="9" max="9" width="32.5703125" hidden="1" customWidth="1"/>
    <col min="15" max="15" width="39.5703125" customWidth="1"/>
  </cols>
  <sheetData>
    <row r="2" spans="2:16" ht="18" x14ac:dyDescent="0.25">
      <c r="B2" s="51" t="str">
        <f>'VĪRI skeet'!$B$2</f>
        <v>LATVIJAS KAUSA IZCĪŅA STENDA ŠAUŠANĀ 2025</v>
      </c>
      <c r="E2" s="51"/>
      <c r="G2" s="12"/>
      <c r="J2" s="12"/>
      <c r="O2" s="117"/>
      <c r="P2" s="117"/>
    </row>
    <row r="3" spans="2:16" ht="18" x14ac:dyDescent="0.25">
      <c r="B3" s="31" t="str">
        <f>'VĪRI skeet'!$B$3</f>
        <v>3.POSMS APAĻĀ STENDA UN TRANŠEJAS STENDA ŠAUŠANĀ</v>
      </c>
      <c r="E3" s="12"/>
      <c r="G3" s="12"/>
      <c r="J3" s="12"/>
      <c r="O3" s="117"/>
      <c r="P3" s="117"/>
    </row>
    <row r="4" spans="2:16" ht="18" x14ac:dyDescent="0.25">
      <c r="B4" s="53" t="str">
        <f>'VĪRI skeet'!$B$4</f>
        <v>KULDĪGA, LATVIJA</v>
      </c>
      <c r="E4" s="12"/>
      <c r="G4" s="12"/>
      <c r="J4" s="12"/>
      <c r="O4" s="118"/>
      <c r="P4" s="117"/>
    </row>
    <row r="5" spans="2:16" ht="18" x14ac:dyDescent="0.25">
      <c r="B5" s="51" t="str">
        <f>'VĪRI skeet'!$B$5</f>
        <v>12.JŪLIJS 2025</v>
      </c>
      <c r="E5" s="51"/>
      <c r="G5" s="12"/>
      <c r="J5" s="12"/>
      <c r="O5" s="118"/>
      <c r="P5" s="118"/>
    </row>
    <row r="6" spans="2:16" ht="18" customHeight="1" x14ac:dyDescent="0.25">
      <c r="E6" s="53"/>
      <c r="F6" s="32"/>
      <c r="G6" s="15"/>
      <c r="J6" s="15"/>
      <c r="O6" s="119"/>
      <c r="P6" s="119"/>
    </row>
    <row r="7" spans="2:16" ht="0.75" customHeight="1" x14ac:dyDescent="0.25"/>
    <row r="8" spans="2:16" ht="37.5" x14ac:dyDescent="0.5">
      <c r="B8" s="115" t="s">
        <v>1</v>
      </c>
      <c r="C8" s="115"/>
      <c r="D8" s="115"/>
      <c r="E8" s="115"/>
      <c r="F8" s="2"/>
    </row>
    <row r="9" spans="2:16" ht="22.5" customHeight="1" x14ac:dyDescent="0.35">
      <c r="B9" s="111" t="s">
        <v>16</v>
      </c>
      <c r="C9" s="112"/>
      <c r="D9" s="112"/>
      <c r="E9" s="112"/>
      <c r="F9" s="112"/>
    </row>
    <row r="10" spans="2:16" ht="23.25" customHeight="1" x14ac:dyDescent="0.25">
      <c r="B10" s="116" t="s">
        <v>12</v>
      </c>
      <c r="C10" s="116"/>
      <c r="D10" s="116"/>
      <c r="E10" s="116"/>
      <c r="F10" s="116"/>
    </row>
    <row r="11" spans="2:16" ht="8.2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16" x14ac:dyDescent="0.25">
      <c r="B12" s="3"/>
      <c r="C12" s="3" t="s">
        <v>7</v>
      </c>
      <c r="D12" s="3"/>
      <c r="E12" s="113" t="s">
        <v>5</v>
      </c>
      <c r="F12" s="113"/>
      <c r="G12" s="113"/>
      <c r="H12" s="114"/>
      <c r="I12" s="50"/>
    </row>
    <row r="13" spans="2:16" ht="15" customHeight="1" x14ac:dyDescent="0.25">
      <c r="B13" s="5" t="s">
        <v>2</v>
      </c>
      <c r="C13" s="5" t="s">
        <v>3</v>
      </c>
      <c r="D13" s="5" t="s">
        <v>4</v>
      </c>
      <c r="E13" s="6">
        <v>1</v>
      </c>
      <c r="F13" s="6">
        <v>2</v>
      </c>
      <c r="G13" s="6">
        <v>3</v>
      </c>
      <c r="H13" s="7" t="s">
        <v>0</v>
      </c>
      <c r="I13" s="7" t="s">
        <v>13</v>
      </c>
    </row>
    <row r="14" spans="2:16" ht="36.75" customHeight="1" x14ac:dyDescent="0.25">
      <c r="B14" s="78" t="s">
        <v>50</v>
      </c>
      <c r="C14" s="87"/>
      <c r="D14" s="100" t="s">
        <v>44</v>
      </c>
      <c r="E14" s="87"/>
      <c r="F14" s="87"/>
      <c r="G14" s="87"/>
      <c r="H14" s="78">
        <f>H16+H17+H15</f>
        <v>190</v>
      </c>
      <c r="I14" s="78"/>
    </row>
    <row r="15" spans="2:16" ht="20.25" customHeight="1" x14ac:dyDescent="0.3">
      <c r="B15" s="104"/>
      <c r="C15" s="80">
        <v>5</v>
      </c>
      <c r="D15" s="81" t="s">
        <v>26</v>
      </c>
      <c r="E15" s="82">
        <f>VLOOKUP($C15,'VĪRI skeet'!$C$15:$G$23,3,FALSE)</f>
        <v>24</v>
      </c>
      <c r="F15" s="82">
        <f>VLOOKUP($C15,'VĪRI skeet'!$C$15:$G$23,4,FALSE)</f>
        <v>25</v>
      </c>
      <c r="G15" s="82">
        <f>VLOOKUP($C15,'VĪRI skeet'!$C$15:$G$23,5,FALSE)</f>
        <v>22</v>
      </c>
      <c r="H15" s="86">
        <f>SUM(E15:G15)</f>
        <v>71</v>
      </c>
      <c r="I15" s="82"/>
    </row>
    <row r="16" spans="2:16" ht="20.25" customHeight="1" x14ac:dyDescent="0.3">
      <c r="B16" s="104"/>
      <c r="C16" s="80">
        <v>6</v>
      </c>
      <c r="D16" s="81" t="s">
        <v>27</v>
      </c>
      <c r="E16" s="82">
        <f>VLOOKUP($C16,'VĪRI skeet'!$C$15:$G$23,3,FALSE)</f>
        <v>19</v>
      </c>
      <c r="F16" s="82">
        <f>VLOOKUP($C16,'VĪRI skeet'!$C$15:$G$23,4,FALSE)</f>
        <v>22</v>
      </c>
      <c r="G16" s="82">
        <f>VLOOKUP($C16,'VĪRI skeet'!$C$15:$G$23,5,FALSE)</f>
        <v>23</v>
      </c>
      <c r="H16" s="92">
        <f>SUM(E16:G16)</f>
        <v>64</v>
      </c>
      <c r="I16" s="82"/>
    </row>
    <row r="17" spans="2:12" ht="20.25" customHeight="1" x14ac:dyDescent="0.3">
      <c r="B17" s="104"/>
      <c r="C17" s="80">
        <v>4</v>
      </c>
      <c r="D17" s="81" t="s">
        <v>25</v>
      </c>
      <c r="E17" s="82">
        <f>VLOOKUP($C17,'VĪRI skeet'!$C$15:$G$23,3,FALSE)</f>
        <v>20</v>
      </c>
      <c r="F17" s="82">
        <f>VLOOKUP($C17,'VĪRI skeet'!$C$15:$G$23,4,FALSE)</f>
        <v>19</v>
      </c>
      <c r="G17" s="82">
        <f>VLOOKUP($C17,'VĪRI skeet'!$C$15:$G$23,5,FALSE)</f>
        <v>16</v>
      </c>
      <c r="H17" s="92">
        <f>SUM(E17:G17)</f>
        <v>55</v>
      </c>
      <c r="I17" s="82"/>
    </row>
    <row r="18" spans="2:12" s="39" customFormat="1" ht="20.25" customHeight="1" x14ac:dyDescent="0.3">
      <c r="B18" s="105"/>
      <c r="C18" s="54"/>
      <c r="D18" s="55"/>
      <c r="E18" s="68"/>
      <c r="F18" s="68"/>
      <c r="G18" s="68"/>
      <c r="H18" s="69"/>
      <c r="I18" s="58"/>
    </row>
    <row r="19" spans="2:12" ht="37.5" customHeight="1" x14ac:dyDescent="0.25">
      <c r="B19" s="78" t="s">
        <v>49</v>
      </c>
      <c r="C19" s="75"/>
      <c r="D19" s="76" t="s">
        <v>45</v>
      </c>
      <c r="E19" s="75"/>
      <c r="F19" s="75"/>
      <c r="G19" s="75"/>
      <c r="H19" s="77">
        <f>H20+H21+H22</f>
        <v>193</v>
      </c>
      <c r="I19" s="78"/>
    </row>
    <row r="20" spans="2:12" ht="19.5" customHeight="1" x14ac:dyDescent="0.3">
      <c r="B20" s="104"/>
      <c r="C20" s="80">
        <v>3</v>
      </c>
      <c r="D20" s="81" t="s">
        <v>24</v>
      </c>
      <c r="E20" s="82">
        <f>VLOOKUP($C20,'VĪRI skeet'!$C$15:$G$23,3,FALSE)</f>
        <v>20</v>
      </c>
      <c r="F20" s="82">
        <f>VLOOKUP($C20,'VĪRI skeet'!$C$15:$G$23,4,FALSE)</f>
        <v>25</v>
      </c>
      <c r="G20" s="82">
        <f>VLOOKUP($C20,'VĪRI skeet'!$C$15:$G$23,5,FALSE)</f>
        <v>23</v>
      </c>
      <c r="H20" s="83">
        <f>SUM(E20:G20)</f>
        <v>68</v>
      </c>
      <c r="I20" s="82"/>
    </row>
    <row r="21" spans="2:12" ht="19.5" customHeight="1" x14ac:dyDescent="0.3">
      <c r="B21" s="82"/>
      <c r="C21" s="101">
        <v>7</v>
      </c>
      <c r="D21" s="81" t="s">
        <v>28</v>
      </c>
      <c r="E21" s="82">
        <f>VLOOKUP($C21,'VĪRI skeet'!$C$15:$G$23,3,FALSE)</f>
        <v>19</v>
      </c>
      <c r="F21" s="82">
        <f>VLOOKUP($C21,'VĪRI skeet'!$C$15:$G$23,4,FALSE)</f>
        <v>21</v>
      </c>
      <c r="G21" s="82">
        <f>VLOOKUP($C21,'VĪRI skeet'!$C$15:$G$23,5,FALSE)</f>
        <v>20</v>
      </c>
      <c r="H21" s="83">
        <f>SUM(E21:G21)</f>
        <v>60</v>
      </c>
      <c r="I21" s="82"/>
    </row>
    <row r="22" spans="2:12" ht="19.5" customHeight="1" x14ac:dyDescent="0.3">
      <c r="B22" s="82"/>
      <c r="C22" s="101">
        <v>8</v>
      </c>
      <c r="D22" s="81" t="s">
        <v>29</v>
      </c>
      <c r="E22" s="82">
        <f>VLOOKUP($C22,'VĪRI skeet'!$C$15:$G$23,3,FALSE)</f>
        <v>21</v>
      </c>
      <c r="F22" s="82">
        <f>VLOOKUP($C22,'VĪRI skeet'!$C$15:$G$23,4,FALSE)</f>
        <v>22</v>
      </c>
      <c r="G22" s="82">
        <f>VLOOKUP($C22,'VĪRI skeet'!$C$15:$G$23,5,FALSE)</f>
        <v>22</v>
      </c>
      <c r="H22" s="93">
        <f>SUM(E22:G22)</f>
        <v>65</v>
      </c>
      <c r="I22" s="82"/>
    </row>
    <row r="23" spans="2:12" ht="19.5" customHeight="1" x14ac:dyDescent="0.3">
      <c r="B23" s="48"/>
      <c r="C23" s="37"/>
      <c r="D23" s="38"/>
      <c r="E23" s="13"/>
      <c r="F23" s="13"/>
      <c r="G23" s="13"/>
      <c r="H23" s="14"/>
      <c r="I23" s="13"/>
    </row>
    <row r="24" spans="2:12" ht="36.75" customHeight="1" x14ac:dyDescent="0.25">
      <c r="B24" s="106" t="s">
        <v>51</v>
      </c>
      <c r="C24" s="87"/>
      <c r="D24" s="76" t="s">
        <v>47</v>
      </c>
      <c r="E24" s="87"/>
      <c r="F24" s="87"/>
      <c r="G24" s="87"/>
      <c r="H24" s="78">
        <f>H25+H27+H26</f>
        <v>164</v>
      </c>
      <c r="I24" s="78"/>
    </row>
    <row r="25" spans="2:12" ht="19.5" customHeight="1" x14ac:dyDescent="0.3">
      <c r="B25" s="82"/>
      <c r="C25" s="101">
        <v>1</v>
      </c>
      <c r="D25" s="81" t="s">
        <v>22</v>
      </c>
      <c r="E25" s="102">
        <f>VLOOKUP($C25,'VĪRI skeet'!$C$15:$G$23,3,FALSE)</f>
        <v>19</v>
      </c>
      <c r="F25" s="102">
        <f>VLOOKUP($C25,'VĪRI skeet'!$C$15:$G$23,4,FALSE)</f>
        <v>23</v>
      </c>
      <c r="G25" s="102">
        <f>VLOOKUP($C25,'VĪRI skeet'!$C$15:$G$23,5,FALSE)</f>
        <v>19</v>
      </c>
      <c r="H25" s="92">
        <f>SUM(E25:G25)</f>
        <v>61</v>
      </c>
      <c r="I25" s="82"/>
      <c r="L25" s="21"/>
    </row>
    <row r="26" spans="2:12" ht="19.5" customHeight="1" x14ac:dyDescent="0.3">
      <c r="B26" s="104"/>
      <c r="C26" s="101">
        <v>9</v>
      </c>
      <c r="D26" s="81" t="s">
        <v>30</v>
      </c>
      <c r="E26" s="102">
        <f>VLOOKUP($C26,'VĪRI skeet'!$C$15:$G$23,3,FALSE)</f>
        <v>12</v>
      </c>
      <c r="F26" s="102">
        <f>VLOOKUP($C26,'VĪRI skeet'!$C$15:$G$23,4,FALSE)</f>
        <v>14</v>
      </c>
      <c r="G26" s="102">
        <f>VLOOKUP($C26,'VĪRI skeet'!$C$15:$G$23,5,FALSE)</f>
        <v>16</v>
      </c>
      <c r="H26" s="92">
        <f>SUM(E26:G26)</f>
        <v>42</v>
      </c>
      <c r="I26" s="82"/>
    </row>
    <row r="27" spans="2:12" ht="19.5" customHeight="1" x14ac:dyDescent="0.3">
      <c r="B27" s="104"/>
      <c r="C27" s="101">
        <v>2</v>
      </c>
      <c r="D27" s="81" t="s">
        <v>23</v>
      </c>
      <c r="E27" s="102">
        <f>VLOOKUP($C27,'VĪRI skeet'!$C$15:$G$23,3,FALSE)</f>
        <v>18</v>
      </c>
      <c r="F27" s="102">
        <f>VLOOKUP($C27,'VĪRI skeet'!$C$15:$G$23,4,FALSE)</f>
        <v>23</v>
      </c>
      <c r="G27" s="102">
        <f>VLOOKUP($C27,'VĪRI skeet'!$C$15:$G$23,5,FALSE)</f>
        <v>20</v>
      </c>
      <c r="H27" s="92">
        <f>SUM(E27:G27)</f>
        <v>61</v>
      </c>
      <c r="I27" s="82"/>
    </row>
    <row r="28" spans="2:12" s="39" customFormat="1" ht="19.5" customHeight="1" x14ac:dyDescent="0.3">
      <c r="B28" s="72"/>
      <c r="C28" s="54"/>
      <c r="D28" s="55"/>
      <c r="E28" s="58"/>
      <c r="F28" s="58"/>
      <c r="G28" s="58"/>
      <c r="H28" s="73"/>
      <c r="I28" s="58"/>
    </row>
    <row r="29" spans="2:12" ht="16.5" x14ac:dyDescent="0.3">
      <c r="D29" s="54" t="s">
        <v>54</v>
      </c>
      <c r="E29" s="39" t="s">
        <v>57</v>
      </c>
    </row>
    <row r="30" spans="2:12" ht="16.5" x14ac:dyDescent="0.3">
      <c r="D30" s="54" t="s">
        <v>55</v>
      </c>
      <c r="E30" s="39" t="s">
        <v>58</v>
      </c>
    </row>
    <row r="31" spans="2:12" ht="16.5" x14ac:dyDescent="0.3">
      <c r="D31" s="54" t="s">
        <v>56</v>
      </c>
      <c r="E31" s="39" t="s">
        <v>59</v>
      </c>
    </row>
  </sheetData>
  <autoFilter ref="B13:I13">
    <sortState ref="B13:J30">
      <sortCondition ref="C12"/>
    </sortState>
  </autoFilter>
  <mergeCells count="9">
    <mergeCell ref="B9:F9"/>
    <mergeCell ref="B10:F10"/>
    <mergeCell ref="E12:H12"/>
    <mergeCell ref="O2:P2"/>
    <mergeCell ref="O3:P3"/>
    <mergeCell ref="O4:P4"/>
    <mergeCell ref="O5:P5"/>
    <mergeCell ref="O6:P6"/>
    <mergeCell ref="B8:E8"/>
  </mergeCells>
  <printOptions horizontalCentered="1"/>
  <pageMargins left="0.70866141732283472" right="0.70866141732283472" top="0.74803149606299213" bottom="0.74803149606299213" header="0" footer="0.31496062992125984"/>
  <pageSetup paperSize="9" orientation="portrait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opLeftCell="B1" zoomScaleNormal="100" zoomScalePageLayoutView="40" workbookViewId="0">
      <selection activeCell="P14" sqref="P14"/>
    </sheetView>
  </sheetViews>
  <sheetFormatPr defaultRowHeight="15" x14ac:dyDescent="0.25"/>
  <cols>
    <col min="1" max="1" width="28.5703125" hidden="1" customWidth="1"/>
    <col min="3" max="3" width="10.7109375" hidden="1" customWidth="1"/>
    <col min="4" max="4" width="28.7109375" bestFit="1" customWidth="1"/>
    <col min="5" max="7" width="6.42578125" customWidth="1"/>
    <col min="8" max="8" width="8.5703125" customWidth="1"/>
    <col min="9" max="9" width="12.140625" customWidth="1"/>
    <col min="10" max="10" width="14.7109375" hidden="1" customWidth="1"/>
    <col min="11" max="11" width="12.140625" hidden="1" customWidth="1"/>
    <col min="12" max="12" width="0" hidden="1" customWidth="1"/>
  </cols>
  <sheetData>
    <row r="1" spans="1:16" ht="9" customHeight="1" x14ac:dyDescent="0.25"/>
    <row r="2" spans="1:16" ht="18" x14ac:dyDescent="0.25">
      <c r="B2" s="28" t="str">
        <f>'VĪRI skeet'!$B$2</f>
        <v>LATVIJAS KAUSA IZCĪŅA STENDA ŠAUŠANĀ 2025</v>
      </c>
      <c r="E2" s="28"/>
      <c r="F2" s="28"/>
      <c r="G2" s="12"/>
      <c r="H2" s="28"/>
      <c r="I2" s="28"/>
      <c r="J2" s="28"/>
      <c r="L2" s="12"/>
      <c r="M2" s="12"/>
    </row>
    <row r="3" spans="1:16" ht="18" x14ac:dyDescent="0.25">
      <c r="B3" s="31" t="str">
        <f>'VĪRI skeet'!$B$3</f>
        <v>3.POSMS APAĻĀ STENDA UN TRANŠEJAS STENDA ŠAUŠANĀ</v>
      </c>
      <c r="E3" s="12"/>
      <c r="F3" s="12"/>
      <c r="G3" s="12"/>
      <c r="H3" s="28"/>
      <c r="I3" s="28"/>
      <c r="J3" s="28"/>
      <c r="L3" s="12"/>
      <c r="M3" s="12"/>
    </row>
    <row r="4" spans="1:16" ht="18" x14ac:dyDescent="0.25">
      <c r="B4" s="47" t="str">
        <f>'VĪRI skeet'!$B$4</f>
        <v>KULDĪGA, LATVIJA</v>
      </c>
      <c r="E4" s="12"/>
      <c r="F4" s="12"/>
      <c r="G4" s="12"/>
      <c r="H4" s="29"/>
      <c r="I4" s="28"/>
      <c r="J4" s="28"/>
      <c r="L4" s="12"/>
      <c r="M4" s="12"/>
    </row>
    <row r="5" spans="1:16" ht="18" x14ac:dyDescent="0.25">
      <c r="B5" s="45" t="str">
        <f>'VĪRI skeet'!$B$5</f>
        <v>12.JŪLIJS 2025</v>
      </c>
      <c r="E5" s="28"/>
      <c r="F5" s="28"/>
      <c r="G5" s="12"/>
      <c r="H5" s="29"/>
      <c r="I5" s="29"/>
      <c r="J5" s="29"/>
      <c r="L5" s="12"/>
      <c r="M5" s="12"/>
    </row>
    <row r="6" spans="1:16" ht="18" customHeight="1" x14ac:dyDescent="0.25">
      <c r="E6" s="30"/>
      <c r="F6" s="30"/>
      <c r="G6" s="15"/>
      <c r="H6" s="30"/>
      <c r="I6" s="30"/>
      <c r="J6" s="30"/>
      <c r="L6" s="15"/>
      <c r="M6" s="15"/>
    </row>
    <row r="7" spans="1:16" ht="18" x14ac:dyDescent="0.25">
      <c r="E7" s="26"/>
      <c r="F7" s="26"/>
      <c r="G7" s="16"/>
      <c r="H7" s="26"/>
      <c r="I7" s="26"/>
      <c r="J7" s="26"/>
      <c r="L7" s="16"/>
      <c r="M7" s="16"/>
    </row>
    <row r="8" spans="1:16" ht="0.75" customHeight="1" x14ac:dyDescent="0.25"/>
    <row r="9" spans="1:16" ht="37.5" x14ac:dyDescent="0.5">
      <c r="B9" s="115" t="s">
        <v>1</v>
      </c>
      <c r="C9" s="115"/>
      <c r="D9" s="115"/>
      <c r="E9" s="115"/>
      <c r="F9" s="2"/>
    </row>
    <row r="10" spans="1:16" ht="23.25" x14ac:dyDescent="0.35">
      <c r="B10" s="111" t="s">
        <v>53</v>
      </c>
      <c r="C10" s="112"/>
      <c r="D10" s="112"/>
      <c r="E10" s="112"/>
      <c r="F10" s="112"/>
    </row>
    <row r="11" spans="1:16" ht="23.25" x14ac:dyDescent="0.35">
      <c r="B11" s="110" t="s">
        <v>52</v>
      </c>
      <c r="C11" s="110"/>
      <c r="D11" s="110"/>
      <c r="E11" s="110"/>
      <c r="F11" s="110"/>
    </row>
    <row r="12" spans="1:16" ht="8.25" customHeight="1" x14ac:dyDescent="0.25">
      <c r="B12" s="1"/>
      <c r="C12" s="1"/>
      <c r="D12" s="1"/>
      <c r="E12" s="1"/>
      <c r="F12" s="1"/>
      <c r="G12" s="1"/>
      <c r="H12" s="1"/>
      <c r="I12" s="1"/>
      <c r="J12" s="1"/>
    </row>
    <row r="13" spans="1:16" x14ac:dyDescent="0.25">
      <c r="B13" s="3"/>
      <c r="C13" s="3" t="s">
        <v>7</v>
      </c>
      <c r="D13" s="3"/>
      <c r="E13" s="113" t="s">
        <v>5</v>
      </c>
      <c r="F13" s="113"/>
      <c r="G13" s="113"/>
      <c r="H13" s="114"/>
      <c r="I13" s="3"/>
      <c r="J13" s="4" t="s">
        <v>8</v>
      </c>
      <c r="K13" s="3" t="s">
        <v>10</v>
      </c>
      <c r="L13" s="3" t="s">
        <v>9</v>
      </c>
      <c r="M13" s="39"/>
      <c r="N13" s="39"/>
      <c r="O13" s="39"/>
      <c r="P13" s="39"/>
    </row>
    <row r="14" spans="1:16" ht="15" customHeight="1" x14ac:dyDescent="0.25">
      <c r="A14" s="109"/>
      <c r="B14" s="40" t="s">
        <v>2</v>
      </c>
      <c r="C14" s="40" t="s">
        <v>3</v>
      </c>
      <c r="D14" s="40" t="s">
        <v>4</v>
      </c>
      <c r="E14" s="41">
        <v>1</v>
      </c>
      <c r="F14" s="41">
        <v>2</v>
      </c>
      <c r="G14" s="41">
        <v>3</v>
      </c>
      <c r="H14" s="42" t="s">
        <v>0</v>
      </c>
      <c r="I14" s="40" t="s">
        <v>6</v>
      </c>
      <c r="J14" s="4" t="s">
        <v>9</v>
      </c>
      <c r="K14" s="40" t="s">
        <v>11</v>
      </c>
      <c r="L14" s="40" t="s">
        <v>0</v>
      </c>
      <c r="M14" s="39"/>
      <c r="N14" s="39"/>
      <c r="O14" s="39"/>
      <c r="P14" s="39"/>
    </row>
    <row r="15" spans="1:16" s="65" customFormat="1" ht="16.5" x14ac:dyDescent="0.3">
      <c r="A15" s="107"/>
      <c r="B15" s="97">
        <v>1</v>
      </c>
      <c r="C15" s="88">
        <v>5</v>
      </c>
      <c r="D15" s="90" t="s">
        <v>35</v>
      </c>
      <c r="E15" s="98">
        <v>21</v>
      </c>
      <c r="F15" s="98">
        <v>22</v>
      </c>
      <c r="G15" s="98">
        <v>24</v>
      </c>
      <c r="H15" s="99">
        <f t="shared" ref="H15:H26" si="0">SUM(E15:G15)</f>
        <v>67</v>
      </c>
      <c r="I15" s="98">
        <v>36</v>
      </c>
      <c r="J15" s="63"/>
      <c r="K15" s="63"/>
      <c r="L15" s="64"/>
    </row>
    <row r="16" spans="1:16" s="65" customFormat="1" ht="16.5" x14ac:dyDescent="0.3">
      <c r="A16" s="107"/>
      <c r="B16" s="97">
        <v>2</v>
      </c>
      <c r="C16" s="88">
        <v>8</v>
      </c>
      <c r="D16" s="91" t="s">
        <v>38</v>
      </c>
      <c r="E16" s="98">
        <v>22</v>
      </c>
      <c r="F16" s="97">
        <v>15</v>
      </c>
      <c r="G16" s="97">
        <v>18</v>
      </c>
      <c r="H16" s="99">
        <f t="shared" si="0"/>
        <v>55</v>
      </c>
      <c r="I16" s="97">
        <v>35</v>
      </c>
      <c r="K16" s="66"/>
      <c r="L16" s="67"/>
    </row>
    <row r="17" spans="1:12" s="65" customFormat="1" ht="16.5" x14ac:dyDescent="0.3">
      <c r="A17" s="107"/>
      <c r="B17" s="97">
        <v>3</v>
      </c>
      <c r="C17" s="88">
        <v>12</v>
      </c>
      <c r="D17" s="91" t="s">
        <v>42</v>
      </c>
      <c r="E17" s="98">
        <v>21</v>
      </c>
      <c r="F17" s="97">
        <v>20</v>
      </c>
      <c r="G17" s="97">
        <v>17</v>
      </c>
      <c r="H17" s="99">
        <f t="shared" si="0"/>
        <v>58</v>
      </c>
      <c r="I17" s="97">
        <v>26</v>
      </c>
      <c r="K17" s="66"/>
      <c r="L17" s="67"/>
    </row>
    <row r="18" spans="1:12" s="65" customFormat="1" ht="16.5" x14ac:dyDescent="0.3">
      <c r="A18" s="107"/>
      <c r="B18" s="97">
        <v>4</v>
      </c>
      <c r="C18" s="88">
        <v>6</v>
      </c>
      <c r="D18" s="90" t="s">
        <v>36</v>
      </c>
      <c r="E18" s="98">
        <v>19</v>
      </c>
      <c r="F18" s="98">
        <v>22</v>
      </c>
      <c r="G18" s="98">
        <v>19</v>
      </c>
      <c r="H18" s="99">
        <f t="shared" si="0"/>
        <v>60</v>
      </c>
      <c r="I18" s="98">
        <v>20</v>
      </c>
      <c r="J18" s="66"/>
      <c r="K18" s="66"/>
      <c r="L18" s="67"/>
    </row>
    <row r="19" spans="1:12" s="65" customFormat="1" ht="16.5" x14ac:dyDescent="0.3">
      <c r="A19" s="107"/>
      <c r="B19" s="97">
        <v>5</v>
      </c>
      <c r="C19" s="88">
        <v>1</v>
      </c>
      <c r="D19" s="90" t="s">
        <v>31</v>
      </c>
      <c r="E19" s="98">
        <v>16</v>
      </c>
      <c r="F19" s="98">
        <v>17</v>
      </c>
      <c r="G19" s="98">
        <v>21</v>
      </c>
      <c r="H19" s="99">
        <f t="shared" si="0"/>
        <v>54</v>
      </c>
      <c r="I19" s="98">
        <v>15</v>
      </c>
      <c r="J19" s="66"/>
      <c r="K19" s="66"/>
      <c r="L19" s="67"/>
    </row>
    <row r="20" spans="1:12" s="65" customFormat="1" ht="16.5" x14ac:dyDescent="0.3">
      <c r="A20" s="107"/>
      <c r="B20" s="97">
        <v>6</v>
      </c>
      <c r="C20" s="88">
        <v>4</v>
      </c>
      <c r="D20" s="90" t="s">
        <v>34</v>
      </c>
      <c r="E20" s="98">
        <v>16</v>
      </c>
      <c r="F20" s="98">
        <v>19</v>
      </c>
      <c r="G20" s="98">
        <v>18</v>
      </c>
      <c r="H20" s="99">
        <f t="shared" si="0"/>
        <v>53</v>
      </c>
      <c r="I20" s="98">
        <v>10</v>
      </c>
      <c r="J20" s="66"/>
      <c r="K20" s="66"/>
      <c r="L20" s="67"/>
    </row>
    <row r="21" spans="1:12" s="65" customFormat="1" ht="16.5" x14ac:dyDescent="0.3">
      <c r="A21" s="107"/>
      <c r="B21" s="97">
        <v>7</v>
      </c>
      <c r="C21" s="88">
        <v>9</v>
      </c>
      <c r="D21" s="91" t="s">
        <v>39</v>
      </c>
      <c r="E21" s="98">
        <v>14</v>
      </c>
      <c r="F21" s="97">
        <v>16</v>
      </c>
      <c r="G21" s="97">
        <v>21</v>
      </c>
      <c r="H21" s="99">
        <f t="shared" si="0"/>
        <v>51</v>
      </c>
      <c r="I21" s="91"/>
    </row>
    <row r="22" spans="1:12" s="65" customFormat="1" ht="16.5" x14ac:dyDescent="0.3">
      <c r="A22" s="107"/>
      <c r="B22" s="97">
        <v>8</v>
      </c>
      <c r="C22" s="88">
        <v>3</v>
      </c>
      <c r="D22" s="89" t="s">
        <v>33</v>
      </c>
      <c r="E22" s="98">
        <v>16</v>
      </c>
      <c r="F22" s="98">
        <v>15</v>
      </c>
      <c r="G22" s="98">
        <v>18</v>
      </c>
      <c r="H22" s="99">
        <f t="shared" si="0"/>
        <v>49</v>
      </c>
      <c r="I22" s="98"/>
      <c r="J22" s="66"/>
    </row>
    <row r="23" spans="1:12" s="65" customFormat="1" ht="16.5" x14ac:dyDescent="0.3">
      <c r="A23" s="107"/>
      <c r="B23" s="97">
        <v>9</v>
      </c>
      <c r="C23" s="88">
        <v>11</v>
      </c>
      <c r="D23" s="91" t="s">
        <v>41</v>
      </c>
      <c r="E23" s="98">
        <v>16</v>
      </c>
      <c r="F23" s="97">
        <v>16</v>
      </c>
      <c r="G23" s="97">
        <v>17</v>
      </c>
      <c r="H23" s="99">
        <f t="shared" si="0"/>
        <v>49</v>
      </c>
      <c r="I23" s="91"/>
    </row>
    <row r="24" spans="1:12" s="65" customFormat="1" ht="16.5" x14ac:dyDescent="0.3">
      <c r="A24" s="107"/>
      <c r="B24" s="97">
        <v>10</v>
      </c>
      <c r="C24" s="88">
        <v>10</v>
      </c>
      <c r="D24" s="91" t="s">
        <v>40</v>
      </c>
      <c r="E24" s="98">
        <v>16</v>
      </c>
      <c r="F24" s="97">
        <v>18</v>
      </c>
      <c r="G24" s="97">
        <v>14</v>
      </c>
      <c r="H24" s="99">
        <f t="shared" si="0"/>
        <v>48</v>
      </c>
      <c r="I24" s="91"/>
    </row>
    <row r="25" spans="1:12" s="65" customFormat="1" ht="16.5" x14ac:dyDescent="0.3">
      <c r="A25" s="107"/>
      <c r="B25" s="97">
        <v>11</v>
      </c>
      <c r="C25" s="88">
        <v>7</v>
      </c>
      <c r="D25" s="91" t="s">
        <v>37</v>
      </c>
      <c r="E25" s="98">
        <v>14</v>
      </c>
      <c r="F25" s="97">
        <v>19</v>
      </c>
      <c r="G25" s="97">
        <v>14</v>
      </c>
      <c r="H25" s="99">
        <f t="shared" si="0"/>
        <v>47</v>
      </c>
      <c r="I25" s="91"/>
    </row>
    <row r="26" spans="1:12" s="65" customFormat="1" ht="16.5" x14ac:dyDescent="0.3">
      <c r="A26" s="107"/>
      <c r="B26" s="97">
        <v>12</v>
      </c>
      <c r="C26" s="88">
        <v>2</v>
      </c>
      <c r="D26" s="90" t="s">
        <v>32</v>
      </c>
      <c r="E26" s="98">
        <v>13</v>
      </c>
      <c r="F26" s="98">
        <v>11</v>
      </c>
      <c r="G26" s="98">
        <v>12</v>
      </c>
      <c r="H26" s="99">
        <f t="shared" si="0"/>
        <v>36</v>
      </c>
      <c r="I26" s="98"/>
      <c r="J26" s="66"/>
    </row>
    <row r="28" spans="1:12" ht="16.5" x14ac:dyDescent="0.3">
      <c r="D28" s="54" t="s">
        <v>54</v>
      </c>
      <c r="E28" s="39" t="s">
        <v>57</v>
      </c>
    </row>
    <row r="29" spans="1:12" ht="16.5" x14ac:dyDescent="0.3">
      <c r="D29" s="54" t="s">
        <v>55</v>
      </c>
      <c r="E29" s="39" t="s">
        <v>58</v>
      </c>
    </row>
    <row r="30" spans="1:12" ht="16.5" x14ac:dyDescent="0.3">
      <c r="D30" s="54" t="s">
        <v>56</v>
      </c>
      <c r="E30" s="39" t="s">
        <v>60</v>
      </c>
    </row>
  </sheetData>
  <autoFilter ref="B14:J14">
    <sortState ref="B15:J26">
      <sortCondition descending="1" ref="I14"/>
    </sortState>
  </autoFilter>
  <mergeCells count="4">
    <mergeCell ref="B9:E9"/>
    <mergeCell ref="B10:F10"/>
    <mergeCell ref="B11:F11"/>
    <mergeCell ref="E13:H13"/>
  </mergeCells>
  <printOptions horizontalCentered="1"/>
  <pageMargins left="0.70866141732283472" right="0.70866141732283472" top="0.74803149606299213" bottom="0.74803149606299213" header="0" footer="0.31496062992125984"/>
  <pageSetup paperSize="9" fitToHeight="0" orientation="portrait" r:id="rId1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opLeftCell="B1" zoomScaleNormal="100" zoomScalePageLayoutView="40" workbookViewId="0">
      <selection activeCell="D19" sqref="D19:E21"/>
    </sheetView>
  </sheetViews>
  <sheetFormatPr defaultRowHeight="15" x14ac:dyDescent="0.25"/>
  <cols>
    <col min="1" max="1" width="28.5703125" hidden="1" customWidth="1"/>
    <col min="3" max="3" width="10.7109375" hidden="1" customWidth="1"/>
    <col min="4" max="4" width="28.7109375" bestFit="1" customWidth="1"/>
    <col min="5" max="7" width="6.42578125" customWidth="1"/>
    <col min="8" max="8" width="8.5703125" customWidth="1"/>
    <col min="9" max="9" width="12.140625" hidden="1" customWidth="1"/>
    <col min="10" max="10" width="14.7109375" hidden="1" customWidth="1"/>
    <col min="11" max="11" width="12.140625" hidden="1" customWidth="1"/>
    <col min="12" max="12" width="0" hidden="1" customWidth="1"/>
  </cols>
  <sheetData>
    <row r="1" spans="2:13" ht="9" customHeight="1" x14ac:dyDescent="0.25"/>
    <row r="2" spans="2:13" ht="18" x14ac:dyDescent="0.25">
      <c r="B2" s="51" t="str">
        <f>'VĪRI skeet'!$B$2</f>
        <v>LATVIJAS KAUSA IZCĪŅA STENDA ŠAUŠANĀ 2025</v>
      </c>
      <c r="E2" s="51"/>
      <c r="F2" s="51"/>
      <c r="G2" s="12"/>
      <c r="H2" s="51"/>
      <c r="I2" s="51"/>
      <c r="J2" s="51"/>
      <c r="L2" s="12"/>
      <c r="M2" s="12"/>
    </row>
    <row r="3" spans="2:13" ht="18" x14ac:dyDescent="0.25">
      <c r="B3" s="31" t="str">
        <f>'VĪRI skeet'!$B$3</f>
        <v>3.POSMS APAĻĀ STENDA UN TRANŠEJAS STENDA ŠAUŠANĀ</v>
      </c>
      <c r="E3" s="12"/>
      <c r="F3" s="12"/>
      <c r="G3" s="12"/>
      <c r="H3" s="51"/>
      <c r="I3" s="51"/>
      <c r="J3" s="51"/>
      <c r="L3" s="12"/>
      <c r="M3" s="12"/>
    </row>
    <row r="4" spans="2:13" ht="18" x14ac:dyDescent="0.25">
      <c r="B4" s="53" t="str">
        <f>'VĪRI skeet'!$B$4</f>
        <v>KULDĪGA, LATVIJA</v>
      </c>
      <c r="E4" s="12"/>
      <c r="F4" s="12"/>
      <c r="G4" s="12"/>
      <c r="H4" s="52"/>
      <c r="I4" s="51"/>
      <c r="J4" s="51"/>
      <c r="L4" s="12"/>
      <c r="M4" s="12"/>
    </row>
    <row r="5" spans="2:13" ht="18" x14ac:dyDescent="0.25">
      <c r="B5" s="26" t="str">
        <f>'VĪRI skeet'!$B$5</f>
        <v>12.JŪLIJS 2025</v>
      </c>
      <c r="E5" s="51"/>
      <c r="F5" s="51"/>
      <c r="G5" s="12"/>
      <c r="H5" s="52"/>
      <c r="I5" s="52"/>
      <c r="J5" s="52"/>
      <c r="L5" s="12"/>
      <c r="M5" s="12"/>
    </row>
    <row r="6" spans="2:13" ht="18" customHeight="1" x14ac:dyDescent="0.25">
      <c r="E6" s="53"/>
      <c r="F6" s="53"/>
      <c r="G6" s="15"/>
      <c r="H6" s="53"/>
      <c r="I6" s="53"/>
      <c r="J6" s="53"/>
      <c r="L6" s="15"/>
      <c r="M6" s="15"/>
    </row>
    <row r="7" spans="2:13" ht="18" x14ac:dyDescent="0.25">
      <c r="E7" s="26"/>
      <c r="F7" s="26"/>
      <c r="G7" s="16"/>
      <c r="H7" s="26"/>
      <c r="I7" s="26"/>
      <c r="J7" s="26"/>
      <c r="L7" s="16"/>
      <c r="M7" s="16"/>
    </row>
    <row r="8" spans="2:13" ht="0.75" customHeight="1" x14ac:dyDescent="0.25"/>
    <row r="9" spans="2:13" ht="37.5" x14ac:dyDescent="0.5">
      <c r="B9" s="115" t="s">
        <v>1</v>
      </c>
      <c r="C9" s="115"/>
      <c r="D9" s="115"/>
      <c r="E9" s="115"/>
      <c r="F9" s="2"/>
    </row>
    <row r="10" spans="2:13" ht="23.25" x14ac:dyDescent="0.35">
      <c r="B10" s="111" t="s">
        <v>53</v>
      </c>
      <c r="C10" s="112"/>
      <c r="D10" s="112"/>
      <c r="E10" s="112"/>
      <c r="F10" s="112"/>
    </row>
    <row r="11" spans="2:13" ht="23.25" x14ac:dyDescent="0.35">
      <c r="B11" s="110" t="s">
        <v>17</v>
      </c>
      <c r="C11" s="110"/>
      <c r="D11" s="110"/>
      <c r="E11" s="110"/>
      <c r="F11" s="110"/>
    </row>
    <row r="12" spans="2:13" ht="8.25" customHeight="1" x14ac:dyDescent="0.25">
      <c r="B12" s="1"/>
      <c r="C12" s="1"/>
      <c r="D12" s="1"/>
      <c r="E12" s="1"/>
      <c r="F12" s="1"/>
      <c r="G12" s="1"/>
      <c r="H12" s="1"/>
      <c r="I12" s="1"/>
      <c r="J12" s="1"/>
    </row>
    <row r="13" spans="2:13" x14ac:dyDescent="0.25">
      <c r="B13" s="3"/>
      <c r="C13" s="3" t="s">
        <v>7</v>
      </c>
      <c r="D13" s="3"/>
      <c r="E13" s="113" t="s">
        <v>5</v>
      </c>
      <c r="F13" s="113"/>
      <c r="G13" s="113"/>
      <c r="H13" s="114"/>
      <c r="I13" s="3"/>
      <c r="J13" s="4" t="s">
        <v>8</v>
      </c>
      <c r="K13" s="3" t="s">
        <v>10</v>
      </c>
      <c r="L13" s="3" t="s">
        <v>9</v>
      </c>
    </row>
    <row r="14" spans="2:13" ht="15" customHeight="1" x14ac:dyDescent="0.25">
      <c r="B14" s="5" t="s">
        <v>2</v>
      </c>
      <c r="C14" s="5" t="s">
        <v>3</v>
      </c>
      <c r="D14" s="5" t="s">
        <v>4</v>
      </c>
      <c r="E14" s="41">
        <v>1</v>
      </c>
      <c r="F14" s="41">
        <v>2</v>
      </c>
      <c r="G14" s="41">
        <v>3</v>
      </c>
      <c r="H14" s="42" t="s">
        <v>0</v>
      </c>
      <c r="I14" s="40" t="s">
        <v>6</v>
      </c>
      <c r="J14" s="4" t="s">
        <v>9</v>
      </c>
      <c r="K14" s="40" t="s">
        <v>11</v>
      </c>
      <c r="L14" s="40" t="s">
        <v>0</v>
      </c>
    </row>
    <row r="15" spans="2:13" s="39" customFormat="1" ht="20.100000000000001" customHeight="1" x14ac:dyDescent="0.3">
      <c r="B15" s="96">
        <v>1</v>
      </c>
      <c r="C15" s="80">
        <v>5</v>
      </c>
      <c r="D15" s="81" t="s">
        <v>35</v>
      </c>
      <c r="E15" s="82">
        <f>VLOOKUP($C15,'VĪRI trap'!$C$15:$G$26,3,FALSE)</f>
        <v>21</v>
      </c>
      <c r="F15" s="82">
        <f>VLOOKUP($C15,'VĪRI trap'!$C$15:$G$26,4,FALSE)</f>
        <v>22</v>
      </c>
      <c r="G15" s="82">
        <f>VLOOKUP($C15,'VĪRI trap'!$C$15:$G$26,5,FALSE)</f>
        <v>24</v>
      </c>
      <c r="H15" s="83">
        <f>SUM(E15:G15)</f>
        <v>67</v>
      </c>
      <c r="I15" s="56"/>
      <c r="J15" s="56"/>
      <c r="K15" s="56"/>
      <c r="L15" s="57"/>
    </row>
    <row r="16" spans="2:13" s="39" customFormat="1" ht="20.100000000000001" customHeight="1" x14ac:dyDescent="0.3">
      <c r="B16" s="96">
        <v>2</v>
      </c>
      <c r="C16" s="80">
        <v>3</v>
      </c>
      <c r="D16" s="108" t="s">
        <v>33</v>
      </c>
      <c r="E16" s="82">
        <f>VLOOKUP($C16,'VĪRI trap'!$C$15:$G$26,3,FALSE)</f>
        <v>16</v>
      </c>
      <c r="F16" s="82">
        <f>VLOOKUP($C16,'VĪRI trap'!$C$15:$G$26,4,FALSE)</f>
        <v>15</v>
      </c>
      <c r="G16" s="82">
        <f>VLOOKUP($C16,'VĪRI trap'!$C$15:$G$26,5,FALSE)</f>
        <v>18</v>
      </c>
      <c r="H16" s="83">
        <f>SUM(E16:G16)</f>
        <v>49</v>
      </c>
      <c r="I16" s="56"/>
      <c r="J16" s="56"/>
      <c r="K16" s="56"/>
      <c r="L16" s="57"/>
    </row>
    <row r="17" spans="2:12" s="39" customFormat="1" ht="20.100000000000001" customHeight="1" x14ac:dyDescent="0.3">
      <c r="B17" s="96">
        <v>3</v>
      </c>
      <c r="C17" s="80">
        <v>11</v>
      </c>
      <c r="D17" s="85" t="s">
        <v>41</v>
      </c>
      <c r="E17" s="82">
        <f>VLOOKUP($C17,'VĪRI trap'!$C$15:$G$26,3,FALSE)</f>
        <v>16</v>
      </c>
      <c r="F17" s="82">
        <f>VLOOKUP($C17,'VĪRI trap'!$C$15:$G$26,4,FALSE)</f>
        <v>16</v>
      </c>
      <c r="G17" s="82">
        <f>VLOOKUP($C17,'VĪRI trap'!$C$15:$G$26,5,FALSE)</f>
        <v>17</v>
      </c>
      <c r="H17" s="83">
        <f>SUM(E17:G17)</f>
        <v>49</v>
      </c>
      <c r="I17" s="56"/>
      <c r="J17" s="56"/>
      <c r="K17" s="56"/>
      <c r="L17" s="57"/>
    </row>
    <row r="19" spans="2:12" ht="16.5" x14ac:dyDescent="0.3">
      <c r="D19" s="54" t="s">
        <v>54</v>
      </c>
      <c r="E19" s="39" t="s">
        <v>57</v>
      </c>
    </row>
    <row r="20" spans="2:12" ht="16.5" x14ac:dyDescent="0.3">
      <c r="D20" s="54" t="s">
        <v>55</v>
      </c>
      <c r="E20" s="39" t="s">
        <v>58</v>
      </c>
    </row>
    <row r="21" spans="2:12" ht="16.5" x14ac:dyDescent="0.3">
      <c r="D21" s="54" t="s">
        <v>56</v>
      </c>
      <c r="E21" s="39" t="s">
        <v>60</v>
      </c>
    </row>
  </sheetData>
  <autoFilter ref="B14:J14">
    <sortState ref="B15:J17">
      <sortCondition descending="1" ref="H14"/>
    </sortState>
  </autoFilter>
  <mergeCells count="4">
    <mergeCell ref="B9:E9"/>
    <mergeCell ref="B10:F10"/>
    <mergeCell ref="B11:F11"/>
    <mergeCell ref="E13:H13"/>
  </mergeCells>
  <printOptions horizontalCentered="1"/>
  <pageMargins left="0.70866141732283472" right="0.70866141732283472" top="0.74803149606299213" bottom="0.74803149606299213" header="0" footer="0.31496062992125984"/>
  <pageSetup paperSize="9" scale="95" fitToHeight="0" orientation="landscape" r:id="rId1"/>
  <colBreaks count="1" manualBreakCount="1">
    <brk id="12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opLeftCell="B1" zoomScale="85" zoomScaleNormal="85" zoomScalePageLayoutView="55" workbookViewId="0">
      <selection activeCell="B30" sqref="A30:IV30"/>
    </sheetView>
  </sheetViews>
  <sheetFormatPr defaultRowHeight="15" x14ac:dyDescent="0.25"/>
  <cols>
    <col min="1" max="1" width="28.5703125" hidden="1" customWidth="1"/>
    <col min="3" max="3" width="10.7109375" hidden="1" customWidth="1"/>
    <col min="4" max="4" width="35.140625" customWidth="1"/>
    <col min="5" max="7" width="6.42578125" customWidth="1"/>
    <col min="8" max="8" width="8.5703125" customWidth="1"/>
    <col min="9" max="9" width="32.5703125" hidden="1" customWidth="1"/>
    <col min="15" max="15" width="39.5703125" customWidth="1"/>
  </cols>
  <sheetData>
    <row r="1" spans="2:16" ht="9" customHeight="1" x14ac:dyDescent="0.25"/>
    <row r="2" spans="2:16" ht="18" x14ac:dyDescent="0.25">
      <c r="B2" s="17" t="str">
        <f>'VĪRI skeet'!$B$2</f>
        <v>LATVIJAS KAUSA IZCĪŅA STENDA ŠAUŠANĀ 2025</v>
      </c>
      <c r="E2" s="17"/>
      <c r="G2" s="12"/>
      <c r="J2" s="12"/>
      <c r="O2" s="117"/>
      <c r="P2" s="117"/>
    </row>
    <row r="3" spans="2:16" ht="18" x14ac:dyDescent="0.25">
      <c r="B3" s="31" t="str">
        <f>'VĪRI skeet'!$B$3</f>
        <v>3.POSMS APAĻĀ STENDA UN TRANŠEJAS STENDA ŠAUŠANĀ</v>
      </c>
      <c r="E3" s="12"/>
      <c r="G3" s="12"/>
      <c r="J3" s="12"/>
      <c r="O3" s="117"/>
      <c r="P3" s="117"/>
    </row>
    <row r="4" spans="2:16" ht="18" x14ac:dyDescent="0.25">
      <c r="B4" s="47" t="str">
        <f>'VĪRI skeet'!$B$4</f>
        <v>KULDĪGA, LATVIJA</v>
      </c>
      <c r="E4" s="12"/>
      <c r="G4" s="12"/>
      <c r="J4" s="12"/>
      <c r="O4" s="118"/>
      <c r="P4" s="117"/>
    </row>
    <row r="5" spans="2:16" ht="18" x14ac:dyDescent="0.25">
      <c r="B5" s="45" t="str">
        <f>'VĪRI skeet'!$B$5</f>
        <v>12.JŪLIJS 2025</v>
      </c>
      <c r="E5" s="17"/>
      <c r="G5" s="12"/>
      <c r="J5" s="12"/>
      <c r="O5" s="118"/>
      <c r="P5" s="118"/>
    </row>
    <row r="6" spans="2:16" ht="18" customHeight="1" x14ac:dyDescent="0.25">
      <c r="E6" s="18"/>
      <c r="F6" s="32"/>
      <c r="G6" s="15"/>
      <c r="J6" s="15"/>
      <c r="O6" s="119"/>
      <c r="P6" s="119"/>
    </row>
    <row r="7" spans="2:16" ht="0.75" customHeight="1" x14ac:dyDescent="0.25"/>
    <row r="8" spans="2:16" ht="37.5" x14ac:dyDescent="0.5">
      <c r="B8" s="115" t="s">
        <v>1</v>
      </c>
      <c r="C8" s="115"/>
      <c r="D8" s="115"/>
      <c r="E8" s="115"/>
      <c r="F8" s="2"/>
    </row>
    <row r="9" spans="2:16" ht="22.5" customHeight="1" x14ac:dyDescent="0.35">
      <c r="B9" s="111" t="s">
        <v>15</v>
      </c>
      <c r="C9" s="112"/>
      <c r="D9" s="112"/>
      <c r="E9" s="112"/>
      <c r="F9" s="112"/>
    </row>
    <row r="10" spans="2:16" ht="23.25" customHeight="1" x14ac:dyDescent="0.25">
      <c r="B10" s="116" t="s">
        <v>12</v>
      </c>
      <c r="C10" s="116"/>
      <c r="D10" s="116"/>
      <c r="E10" s="116"/>
      <c r="F10" s="116"/>
    </row>
    <row r="11" spans="2:16" ht="8.2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16" x14ac:dyDescent="0.25">
      <c r="B12" s="3"/>
      <c r="C12" s="3" t="s">
        <v>7</v>
      </c>
      <c r="D12" s="3"/>
      <c r="E12" s="113" t="s">
        <v>5</v>
      </c>
      <c r="F12" s="113"/>
      <c r="G12" s="113"/>
      <c r="H12" s="114"/>
      <c r="I12" s="19"/>
    </row>
    <row r="13" spans="2:16" ht="15" customHeight="1" x14ac:dyDescent="0.25">
      <c r="B13" s="5" t="s">
        <v>2</v>
      </c>
      <c r="C13" s="5" t="s">
        <v>3</v>
      </c>
      <c r="D13" s="5" t="s">
        <v>4</v>
      </c>
      <c r="E13" s="6">
        <v>1</v>
      </c>
      <c r="F13" s="6">
        <v>2</v>
      </c>
      <c r="G13" s="6">
        <v>3</v>
      </c>
      <c r="H13" s="7" t="s">
        <v>0</v>
      </c>
      <c r="I13" s="7" t="s">
        <v>13</v>
      </c>
    </row>
    <row r="14" spans="2:16" ht="36.75" customHeight="1" x14ac:dyDescent="0.25">
      <c r="B14" s="74"/>
      <c r="C14" s="75"/>
      <c r="D14" s="76" t="s">
        <v>43</v>
      </c>
      <c r="E14" s="75"/>
      <c r="F14" s="75"/>
      <c r="G14" s="75"/>
      <c r="H14" s="77">
        <f>H15+H16+H17</f>
        <v>167</v>
      </c>
      <c r="I14" s="78"/>
    </row>
    <row r="15" spans="2:16" s="36" customFormat="1" ht="20.100000000000001" customHeight="1" x14ac:dyDescent="0.3">
      <c r="B15" s="79"/>
      <c r="C15" s="88">
        <v>3</v>
      </c>
      <c r="D15" s="89" t="s">
        <v>33</v>
      </c>
      <c r="E15" s="82">
        <f>VLOOKUP($C15,'VĪRI trap'!$C$15:$G$26,3,FALSE)</f>
        <v>16</v>
      </c>
      <c r="F15" s="82">
        <f>VLOOKUP($C15,'VĪRI trap'!$C$15:$G$26,4,FALSE)</f>
        <v>15</v>
      </c>
      <c r="G15" s="82">
        <f>VLOOKUP($C15,'VĪRI trap'!$C$15:$G$26,5,FALSE)</f>
        <v>18</v>
      </c>
      <c r="H15" s="83">
        <f>SUM(E15:G15)</f>
        <v>49</v>
      </c>
      <c r="I15" s="82"/>
    </row>
    <row r="16" spans="2:16" ht="20.100000000000001" customHeight="1" x14ac:dyDescent="0.3">
      <c r="B16" s="84"/>
      <c r="C16" s="88">
        <v>6</v>
      </c>
      <c r="D16" s="90" t="s">
        <v>36</v>
      </c>
      <c r="E16" s="82">
        <f>VLOOKUP($C16,'VĪRI trap'!$C$15:$G$26,3,FALSE)</f>
        <v>19</v>
      </c>
      <c r="F16" s="82">
        <f>VLOOKUP($C16,'VĪRI trap'!$C$15:$G$26,4,FALSE)</f>
        <v>22</v>
      </c>
      <c r="G16" s="82">
        <f>VLOOKUP($C16,'VĪRI trap'!$C$15:$G$26,5,FALSE)</f>
        <v>19</v>
      </c>
      <c r="H16" s="83">
        <f>SUM(E16:G16)</f>
        <v>60</v>
      </c>
      <c r="I16" s="82"/>
    </row>
    <row r="17" spans="2:9" ht="20.100000000000001" customHeight="1" x14ac:dyDescent="0.3">
      <c r="B17" s="84"/>
      <c r="C17" s="88">
        <v>12</v>
      </c>
      <c r="D17" s="91" t="s">
        <v>42</v>
      </c>
      <c r="E17" s="82">
        <f>VLOOKUP($C17,'VĪRI trap'!$C$15:$G$26,3,FALSE)</f>
        <v>21</v>
      </c>
      <c r="F17" s="82">
        <f>VLOOKUP($C17,'VĪRI trap'!$C$15:$G$26,4,FALSE)</f>
        <v>20</v>
      </c>
      <c r="G17" s="82">
        <f>VLOOKUP($C17,'VĪRI trap'!$C$15:$G$26,5,FALSE)</f>
        <v>17</v>
      </c>
      <c r="H17" s="83">
        <f>SUM(E17:G17)</f>
        <v>58</v>
      </c>
      <c r="I17" s="82"/>
    </row>
    <row r="18" spans="2:9" ht="20.100000000000001" customHeight="1" x14ac:dyDescent="0.3">
      <c r="B18" s="23"/>
      <c r="C18" s="62"/>
      <c r="D18" s="65"/>
      <c r="E18" s="58"/>
      <c r="F18" s="58"/>
      <c r="G18" s="58"/>
      <c r="H18" s="14"/>
      <c r="I18" s="13"/>
    </row>
    <row r="19" spans="2:9" ht="37.5" customHeight="1" x14ac:dyDescent="0.25">
      <c r="B19" s="74"/>
      <c r="C19" s="75"/>
      <c r="D19" s="76" t="s">
        <v>46</v>
      </c>
      <c r="E19" s="75"/>
      <c r="F19" s="75"/>
      <c r="G19" s="75"/>
      <c r="H19" s="77">
        <f>H20+H21+H22</f>
        <v>172</v>
      </c>
      <c r="I19" s="78"/>
    </row>
    <row r="20" spans="2:9" ht="20.100000000000001" customHeight="1" x14ac:dyDescent="0.3">
      <c r="B20" s="79"/>
      <c r="C20" s="88">
        <v>5</v>
      </c>
      <c r="D20" s="90" t="s">
        <v>35</v>
      </c>
      <c r="E20" s="82">
        <f>VLOOKUP($C20,'VĪRI trap'!$C$15:$G$26,3,FALSE)</f>
        <v>21</v>
      </c>
      <c r="F20" s="82">
        <f>VLOOKUP($C20,'VĪRI trap'!$C$15:$G$26,4,FALSE)</f>
        <v>22</v>
      </c>
      <c r="G20" s="82">
        <f>VLOOKUP($C20,'VĪRI trap'!$C$15:$G$26,5,FALSE)</f>
        <v>24</v>
      </c>
      <c r="H20" s="83">
        <f>SUM(E20:G20)</f>
        <v>67</v>
      </c>
      <c r="I20" s="82"/>
    </row>
    <row r="21" spans="2:9" ht="20.100000000000001" customHeight="1" x14ac:dyDescent="0.3">
      <c r="B21" s="84"/>
      <c r="C21" s="88">
        <v>9</v>
      </c>
      <c r="D21" s="91" t="s">
        <v>39</v>
      </c>
      <c r="E21" s="82">
        <f>VLOOKUP($C21,'VĪRI trap'!$C$15:$G$26,3,FALSE)</f>
        <v>14</v>
      </c>
      <c r="F21" s="82">
        <f>VLOOKUP($C21,'VĪRI trap'!$C$15:$G$26,4,FALSE)</f>
        <v>16</v>
      </c>
      <c r="G21" s="82">
        <f>VLOOKUP($C21,'VĪRI trap'!$C$15:$G$26,5,FALSE)</f>
        <v>21</v>
      </c>
      <c r="H21" s="83">
        <f>SUM(E21:G21)</f>
        <v>51</v>
      </c>
      <c r="I21" s="82"/>
    </row>
    <row r="22" spans="2:9" ht="20.100000000000001" customHeight="1" x14ac:dyDescent="0.3">
      <c r="B22" s="84"/>
      <c r="C22" s="88">
        <v>1</v>
      </c>
      <c r="D22" s="90" t="s">
        <v>31</v>
      </c>
      <c r="E22" s="82">
        <f>VLOOKUP($C22,'VĪRI trap'!$C$15:$G$26,3,FALSE)</f>
        <v>16</v>
      </c>
      <c r="F22" s="82">
        <f>VLOOKUP($C22,'VĪRI trap'!$C$15:$G$26,4,FALSE)</f>
        <v>17</v>
      </c>
      <c r="G22" s="82">
        <f>VLOOKUP($C22,'VĪRI trap'!$C$15:$G$26,5,FALSE)</f>
        <v>21</v>
      </c>
      <c r="H22" s="86">
        <f>SUM(E22:G22)</f>
        <v>54</v>
      </c>
      <c r="I22" s="82"/>
    </row>
    <row r="23" spans="2:9" ht="20.100000000000001" customHeight="1" x14ac:dyDescent="0.3">
      <c r="B23" s="23"/>
      <c r="C23" s="37"/>
      <c r="D23" s="43"/>
      <c r="E23" s="58"/>
      <c r="F23" s="58"/>
      <c r="G23" s="58"/>
      <c r="H23" s="49"/>
      <c r="I23" s="13"/>
    </row>
    <row r="24" spans="2:9" ht="38.25" customHeight="1" x14ac:dyDescent="0.25">
      <c r="B24" s="74"/>
      <c r="C24" s="87"/>
      <c r="D24" s="76" t="s">
        <v>48</v>
      </c>
      <c r="E24" s="87"/>
      <c r="F24" s="87"/>
      <c r="G24" s="87"/>
      <c r="H24" s="78">
        <f>H25+H26+H27</f>
        <v>148</v>
      </c>
      <c r="I24" s="78"/>
    </row>
    <row r="25" spans="2:9" ht="20.100000000000001" customHeight="1" x14ac:dyDescent="0.3">
      <c r="B25" s="79"/>
      <c r="C25" s="88">
        <v>4</v>
      </c>
      <c r="D25" s="90" t="s">
        <v>34</v>
      </c>
      <c r="E25" s="82">
        <f>VLOOKUP($C25,'VĪRI trap'!$C$15:$G$26,3,FALSE)</f>
        <v>16</v>
      </c>
      <c r="F25" s="82">
        <f>VLOOKUP($C25,'VĪRI trap'!$C$15:$G$26,4,FALSE)</f>
        <v>19</v>
      </c>
      <c r="G25" s="82">
        <f>VLOOKUP($C25,'VĪRI trap'!$C$15:$G$26,5,FALSE)</f>
        <v>18</v>
      </c>
      <c r="H25" s="83">
        <f>SUM(E25:G25)</f>
        <v>53</v>
      </c>
      <c r="I25" s="82"/>
    </row>
    <row r="26" spans="2:9" ht="20.100000000000001" customHeight="1" x14ac:dyDescent="0.3">
      <c r="B26" s="79"/>
      <c r="C26" s="88">
        <v>10</v>
      </c>
      <c r="D26" s="91" t="s">
        <v>40</v>
      </c>
      <c r="E26" s="82">
        <f>VLOOKUP($C26,'VĪRI trap'!$C$15:$G$26,3,FALSE)</f>
        <v>16</v>
      </c>
      <c r="F26" s="82">
        <f>VLOOKUP($C26,'VĪRI trap'!$C$15:$G$26,4,FALSE)</f>
        <v>18</v>
      </c>
      <c r="G26" s="82">
        <f>VLOOKUP($C26,'VĪRI trap'!$C$15:$G$26,5,FALSE)</f>
        <v>14</v>
      </c>
      <c r="H26" s="86">
        <f>SUM(E26:G26)</f>
        <v>48</v>
      </c>
      <c r="I26" s="82"/>
    </row>
    <row r="27" spans="2:9" ht="20.100000000000001" customHeight="1" x14ac:dyDescent="0.3">
      <c r="B27" s="79"/>
      <c r="C27" s="88">
        <v>7</v>
      </c>
      <c r="D27" s="91" t="s">
        <v>37</v>
      </c>
      <c r="E27" s="82">
        <f>VLOOKUP($C27,'VĪRI trap'!$C$15:$G$26,3,FALSE)</f>
        <v>14</v>
      </c>
      <c r="F27" s="82">
        <f>VLOOKUP($C27,'VĪRI trap'!$C$15:$G$26,4,FALSE)</f>
        <v>19</v>
      </c>
      <c r="G27" s="82">
        <f>VLOOKUP($C27,'VĪRI trap'!$C$15:$G$26,5,FALSE)</f>
        <v>14</v>
      </c>
      <c r="H27" s="86">
        <f>SUM(E27:G27)</f>
        <v>47</v>
      </c>
      <c r="I27" s="82"/>
    </row>
    <row r="28" spans="2:9" ht="20.100000000000001" customHeight="1" x14ac:dyDescent="0.3">
      <c r="B28" s="22"/>
      <c r="C28" s="34"/>
      <c r="D28" s="35"/>
      <c r="E28" s="58"/>
      <c r="F28" s="58"/>
      <c r="G28" s="58"/>
      <c r="H28" s="49"/>
      <c r="I28" s="13"/>
    </row>
    <row r="29" spans="2:9" ht="20.100000000000001" customHeight="1" x14ac:dyDescent="0.3">
      <c r="B29" s="22"/>
      <c r="C29" s="34"/>
      <c r="D29" s="54" t="s">
        <v>54</v>
      </c>
      <c r="E29" s="39" t="s">
        <v>57</v>
      </c>
      <c r="F29" s="58"/>
      <c r="G29" s="58"/>
      <c r="H29" s="49"/>
      <c r="I29" s="13"/>
    </row>
    <row r="30" spans="2:9" ht="16.5" x14ac:dyDescent="0.3">
      <c r="D30" s="54" t="s">
        <v>55</v>
      </c>
      <c r="E30" s="39" t="s">
        <v>58</v>
      </c>
    </row>
    <row r="31" spans="2:9" ht="20.100000000000001" customHeight="1" x14ac:dyDescent="0.3">
      <c r="D31" s="54" t="s">
        <v>56</v>
      </c>
      <c r="E31" s="39" t="s">
        <v>60</v>
      </c>
    </row>
    <row r="32" spans="2:9" ht="20.100000000000001" customHeight="1" x14ac:dyDescent="0.25"/>
    <row r="33" spans="4:8" ht="20.100000000000001" customHeight="1" x14ac:dyDescent="0.25"/>
    <row r="34" spans="4:8" ht="20.100000000000001" customHeight="1" x14ac:dyDescent="0.25"/>
    <row r="35" spans="4:8" ht="15.75" x14ac:dyDescent="0.25">
      <c r="D35" s="20"/>
      <c r="E35" s="20"/>
      <c r="F35" s="20"/>
      <c r="G35" s="20"/>
      <c r="H35" s="20"/>
    </row>
    <row r="36" spans="4:8" ht="15.75" x14ac:dyDescent="0.25">
      <c r="D36" s="20"/>
      <c r="E36" s="20"/>
      <c r="F36" s="20"/>
      <c r="G36" s="20"/>
      <c r="H36" s="20"/>
    </row>
  </sheetData>
  <autoFilter ref="B13:I13">
    <sortState ref="B13:J30">
      <sortCondition ref="C12"/>
    </sortState>
  </autoFilter>
  <mergeCells count="9">
    <mergeCell ref="B9:F9"/>
    <mergeCell ref="E12:H12"/>
    <mergeCell ref="B10:F10"/>
    <mergeCell ref="B8:E8"/>
    <mergeCell ref="O2:P2"/>
    <mergeCell ref="O3:P3"/>
    <mergeCell ref="O5:P5"/>
    <mergeCell ref="O6:P6"/>
    <mergeCell ref="O4:P4"/>
  </mergeCells>
  <printOptions horizontalCentered="1"/>
  <pageMargins left="0.70866141732283472" right="0.70866141732283472" top="0.74803149606299213" bottom="0.74803149606299213" header="0" footer="0.31496062992125984"/>
  <pageSetup paperSize="9" scale="85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VĪRI skeet</vt:lpstr>
      <vt:lpstr>JUNIORI skeet</vt:lpstr>
      <vt:lpstr>SIEVIETES skeet</vt:lpstr>
      <vt:lpstr>KOMANDAS skeet</vt:lpstr>
      <vt:lpstr>VĪRI trap</vt:lpstr>
      <vt:lpstr>JUNIORI trap</vt:lpstr>
      <vt:lpstr>KOMANDAS trap</vt:lpstr>
      <vt:lpstr>'JUNIORI skeet'!Print_Area</vt:lpstr>
      <vt:lpstr>'JUNIORI trap'!Print_Area</vt:lpstr>
      <vt:lpstr>'KOMANDAS skeet'!Print_Area</vt:lpstr>
      <vt:lpstr>'KOMANDAS trap'!Print_Area</vt:lpstr>
      <vt:lpstr>'SIEVIETES skeet'!Print_Area</vt:lpstr>
      <vt:lpstr>'VĪRI skeet'!Print_Area</vt:lpstr>
      <vt:lpstr>'VĪRI trap'!Print_Area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upelnieksdainis@gmail.com</cp:lastModifiedBy>
  <cp:lastPrinted>2025-07-12T12:52:38Z</cp:lastPrinted>
  <dcterms:created xsi:type="dcterms:W3CDTF">2016-07-17T20:06:56Z</dcterms:created>
  <dcterms:modified xsi:type="dcterms:W3CDTF">2025-07-13T08:47:31Z</dcterms:modified>
</cp:coreProperties>
</file>